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AcestRegistruDeLucru" defaultThemeVersion="124226"/>
  <xr:revisionPtr revIDLastSave="0" documentId="8_{22A5E144-950C-4C8F-B434-F43BAB5C71C9}" xr6:coauthVersionLast="47" xr6:coauthVersionMax="47" xr10:uidLastSave="{00000000-0000-0000-0000-000000000000}"/>
  <bookViews>
    <workbookView xWindow="0" yWindow="120" windowWidth="29145" windowHeight="15270" tabRatio="906" xr2:uid="{00000000-000D-0000-FFFF-FFFF00000000}"/>
  </bookViews>
  <sheets>
    <sheet name="I CI 1-3" sheetId="34" r:id="rId1"/>
    <sheet name="I CI 4-5-6" sheetId="72" r:id="rId2"/>
    <sheet name="I CII" sheetId="35" r:id="rId3"/>
    <sheet name="I CIII A" sheetId="36" state="hidden" r:id="rId4"/>
    <sheet name="I CIII A B C D" sheetId="37" r:id="rId5"/>
    <sheet name="II CI 1" sheetId="103" r:id="rId6"/>
    <sheet name="II CI 2" sheetId="105" r:id="rId7"/>
    <sheet name="II CI 3" sheetId="106" r:id="rId8"/>
    <sheet name="III CI " sheetId="107" r:id="rId9"/>
    <sheet name="III CII" sheetId="108" r:id="rId10"/>
    <sheet name="III CIII" sheetId="109" r:id="rId11"/>
    <sheet name="III CIV" sheetId="199" r:id="rId12"/>
    <sheet name="III CV" sheetId="200" r:id="rId13"/>
    <sheet name="IV CI + CII" sheetId="110" r:id="rId14"/>
    <sheet name="IV CVII" sheetId="205" r:id="rId15"/>
    <sheet name="V CI A+B" sheetId="201" r:id="rId16"/>
    <sheet name="V CII" sheetId="65" r:id="rId17"/>
    <sheet name="V CIII" sheetId="66" r:id="rId18"/>
    <sheet name="V CV" sheetId="68" r:id="rId19"/>
    <sheet name="V CIV" sheetId="67" r:id="rId20"/>
    <sheet name="V CVInef" sheetId="69" r:id="rId21"/>
    <sheet name="V CVII" sheetId="70" r:id="rId22"/>
    <sheet name="VI_Armata" sheetId="111" r:id="rId23"/>
    <sheet name="VII CI " sheetId="202" r:id="rId24"/>
    <sheet name="VIII_CI_A_1" sheetId="112" r:id="rId25"/>
    <sheet name="VIII_CI_A_2" sheetId="113" r:id="rId26"/>
    <sheet name="VIII CI A 3 (local1)" sheetId="168" r:id="rId27"/>
    <sheet name="VIII CI A 3 (local2)" sheetId="169" r:id="rId28"/>
    <sheet name="VIII CI A 3 (local3)" sheetId="170" r:id="rId29"/>
    <sheet name="VIII CI A 3 (local4)" sheetId="171" r:id="rId30"/>
    <sheet name="VIII CII A 1" sheetId="206" r:id="rId31"/>
    <sheet name="VIII CII A 2" sheetId="186" r:id="rId32"/>
    <sheet name="VIII CII A 3_local1" sheetId="188" r:id="rId33"/>
    <sheet name="VIII CII A 3_local2" sheetId="189" r:id="rId34"/>
    <sheet name="VIII CII A 3_local3" sheetId="190" r:id="rId35"/>
    <sheet name="VIII CII A 3_local4" sheetId="191" r:id="rId36"/>
    <sheet name="VIII CII B" sheetId="192" r:id="rId37"/>
    <sheet name="VIII CII C" sheetId="193" r:id="rId38"/>
    <sheet name="VIII CII D" sheetId="194" r:id="rId39"/>
    <sheet name="VIII CII E" sheetId="195" r:id="rId40"/>
    <sheet name="VIII CII F" sheetId="196" r:id="rId41"/>
    <sheet name="VIII CII G" sheetId="197" r:id="rId42"/>
    <sheet name="VIII CII H" sheetId="198" r:id="rId43"/>
    <sheet name="VIII CII I" sheetId="102" r:id="rId44"/>
    <sheet name="IX A" sheetId="76" r:id="rId45"/>
    <sheet name="IX B" sheetId="77" r:id="rId46"/>
    <sheet name="IX C" sheetId="78" r:id="rId47"/>
    <sheet name="IX D" sheetId="79" r:id="rId48"/>
  </sheets>
  <externalReferences>
    <externalReference r:id="rId49"/>
  </externalReferences>
  <definedNames>
    <definedName name="_xlnm._FilterDatabase" localSheetId="16" hidden="1">'V CII'!$B$8:$E$40</definedName>
    <definedName name="_xlnm._FilterDatabase" localSheetId="17" hidden="1">'V CIII'!$E$6:$E$12</definedName>
    <definedName name="_xlnm._FilterDatabase" localSheetId="19" hidden="1">'V CIV'!$E$7:$E$28</definedName>
    <definedName name="_xlnm._FilterDatabase" localSheetId="18" hidden="1">'V CV'!$E$5:$E$47</definedName>
    <definedName name="_xlnm._FilterDatabase" localSheetId="21" hidden="1">'V CVII'!$D$5:$F$36</definedName>
    <definedName name="_xlnm._FilterDatabase" localSheetId="20" hidden="1">'V CVInef'!#REF!</definedName>
    <definedName name="_ftn1" localSheetId="15">'V CI A+B'!#REF!</definedName>
    <definedName name="_ftnref1" localSheetId="15">'V CI A+B'!#REF!</definedName>
    <definedName name="_Hlk117093584" localSheetId="43">'VIII CII I'!$A$3</definedName>
    <definedName name="_Hlk118191978" localSheetId="43">'VIII CII I'!#REF!</definedName>
    <definedName name="_Hlk118192014" localSheetId="43">'VIII CII I'!#REF!</definedName>
    <definedName name="_Hlk118192060" localSheetId="43">'VIII CII I'!#REF!</definedName>
    <definedName name="_Hlk119586210" localSheetId="43">'VIII CII I'!#REF!</definedName>
    <definedName name="_Hlk127443112" localSheetId="43">'VIII CII I'!#REF!</definedName>
    <definedName name="_Hlk127443406" localSheetId="43">'VIII CII I'!#REF!</definedName>
    <definedName name="coef_diminuare_contract_local_mediu_vs_mare">#REF!</definedName>
    <definedName name="coef_diminuare_contract_local_mic_vs_mediu">#REF!</definedName>
    <definedName name="coef_diminuare_contract_local_vs_central">#REF!</definedName>
    <definedName name="coef_diminuare_contract_local_vs_terit" localSheetId="22">#REF!</definedName>
    <definedName name="coef_diminuare_contract_local_vs_terit">#REF!</definedName>
    <definedName name="coef_diminuare_contract_terit_vs_central">#REF!</definedName>
    <definedName name="coef_diminuare_contract_vc_fctpubl">#REF!</definedName>
    <definedName name="coef_diminuare_contractuali_ssd_si_m_vs_fctpub">#REF!</definedName>
    <definedName name="coef_diminuare_cultura_teatre_vs_muz">'III CIII'!$Q$3</definedName>
    <definedName name="coef_diminuare_fctpub_terit_vs_central_ssd_m">#REF!</definedName>
    <definedName name="coef_diminuare_grad_1" localSheetId="22">#REF!</definedName>
    <definedName name="coef_diminuare_grad_1">#REF!</definedName>
    <definedName name="coef_diminuare_grad1_mai_mic" localSheetId="30">#REF!</definedName>
    <definedName name="coef_diminuare_grad1_mai_mic">#REF!</definedName>
    <definedName name="coef_diminuare_grad1_mai_putin">[1]I_CI_1_3!$N$2</definedName>
    <definedName name="coef_diminuare_local_mare_vs_central" localSheetId="30">#REF!</definedName>
    <definedName name="coef_diminuare_local_mare_vs_central">#REF!</definedName>
    <definedName name="coef_diminuare_local_mare_vs_central_conducere" localSheetId="30">#REF!</definedName>
    <definedName name="coef_diminuare_local_mare_vs_central_conducere">#REF!</definedName>
    <definedName name="coef_diminuare_local_mare_vs_central_executie" localSheetId="30">#REF!</definedName>
    <definedName name="coef_diminuare_local_mare_vs_central_executie">#REF!</definedName>
    <definedName name="coef_diminuare_terit_vs_central">#REF!</definedName>
    <definedName name="coef_diminuare_terit_vs_central_executie" localSheetId="30">#REF!</definedName>
    <definedName name="coef_diminuare_terit_vs_central_executie">#REF!</definedName>
    <definedName name="coef_diminuare_urban_mediu_vs_anterior" localSheetId="22">#REF!</definedName>
    <definedName name="coef_diminuare_urban_mediu_vs_anterior">#REF!</definedName>
    <definedName name="coef_mult_diminuare_rural_vs_anterior" localSheetId="22">#REF!</definedName>
    <definedName name="coef_mult_diminuare_rural_vs_anterior">#REF!</definedName>
    <definedName name="coef_mult_prop_vs_central">#REF!</definedName>
    <definedName name="coef_mult_terit_vs_urban_mare" localSheetId="22">#REF!</definedName>
    <definedName name="coef_mult_terit_vs_urban_mare">#REF!</definedName>
    <definedName name="fr_prof_preuniv_1_s2">[1]indici!$E$30</definedName>
    <definedName name="fr_prof_preuniv_deb_s2">[1]indici!$E$31</definedName>
    <definedName name="_xlnm.Print_Titles" localSheetId="15">'V CI A+B'!$6:$7</definedName>
    <definedName name="_xlnm.Print_Titles" localSheetId="16">'V CII'!$5:$5</definedName>
    <definedName name="val_ref" localSheetId="22">#REF!</definedName>
    <definedName name="val_ref">#REF!</definedName>
    <definedName name="val_ref_2026" localSheetId="30">#REF!</definedName>
    <definedName name="val_ref_2026">#REF!</definedName>
    <definedName name="vechime_grad_5">[1]indici!$B$10</definedName>
    <definedName name="vechime_grad_max" localSheetId="30">#REF!</definedName>
    <definedName name="vechime_grad_max">VIII_CI_A_1!#REF!</definedName>
    <definedName name="_xlnm.Print_Area" localSheetId="18">'V CV'!$A$1:$G$48</definedName>
    <definedName name="_xlnm.Print_Area" localSheetId="21">'V CVII'!$B$1:$F$41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4" i="69" l="1"/>
  <c r="G10" i="69"/>
  <c r="F21" i="198"/>
  <c r="F20" i="198"/>
  <c r="F19" i="198"/>
  <c r="F18" i="198"/>
  <c r="F17" i="198"/>
  <c r="F16" i="198"/>
  <c r="F15" i="198"/>
  <c r="F14" i="198"/>
  <c r="F13" i="198"/>
  <c r="F12" i="198"/>
  <c r="F11" i="198"/>
  <c r="F10" i="198"/>
  <c r="F23" i="197"/>
  <c r="F22" i="197"/>
  <c r="F21" i="197"/>
  <c r="F20" i="197"/>
  <c r="F19" i="197"/>
  <c r="F18" i="197"/>
  <c r="F17" i="197"/>
  <c r="F16" i="197"/>
  <c r="F15" i="197"/>
  <c r="F14" i="197"/>
  <c r="F13" i="197"/>
  <c r="F12" i="197"/>
  <c r="F90" i="196"/>
  <c r="F89" i="196"/>
  <c r="F88" i="196"/>
  <c r="F87" i="196"/>
  <c r="F86" i="196"/>
  <c r="F85" i="196"/>
  <c r="F84" i="196"/>
  <c r="F83" i="196"/>
  <c r="F81" i="196"/>
  <c r="F80" i="196"/>
  <c r="F79" i="196"/>
  <c r="F77" i="196"/>
  <c r="F76" i="196"/>
  <c r="F75" i="196"/>
  <c r="F74" i="196"/>
  <c r="F73" i="196"/>
  <c r="F72" i="196"/>
  <c r="F71" i="196"/>
  <c r="F70" i="196"/>
  <c r="F69" i="196"/>
  <c r="F68" i="196"/>
  <c r="F67" i="196"/>
  <c r="F66" i="196"/>
  <c r="F65" i="196"/>
  <c r="F64" i="196"/>
  <c r="F63" i="196"/>
  <c r="F62" i="196"/>
  <c r="F61" i="196"/>
  <c r="F60" i="196"/>
  <c r="F59" i="196"/>
  <c r="F58" i="196"/>
  <c r="F57" i="196"/>
  <c r="F56" i="196"/>
  <c r="F55" i="196"/>
  <c r="F54" i="196"/>
  <c r="F53" i="196"/>
  <c r="F51" i="196"/>
  <c r="F50" i="196"/>
  <c r="F49" i="196"/>
  <c r="F48" i="196"/>
  <c r="F47" i="196"/>
  <c r="F46" i="196"/>
  <c r="F45" i="196"/>
  <c r="F44" i="196"/>
  <c r="F43" i="196"/>
  <c r="F42" i="196"/>
  <c r="F41" i="196"/>
  <c r="F40" i="196"/>
  <c r="F39" i="196"/>
  <c r="F38" i="196"/>
  <c r="F37" i="196"/>
  <c r="F36" i="196"/>
  <c r="F35" i="196"/>
  <c r="F34" i="196"/>
  <c r="F33" i="196"/>
  <c r="F32" i="196"/>
  <c r="F29" i="196"/>
  <c r="F28" i="196"/>
  <c r="F27" i="196"/>
  <c r="F26" i="196"/>
  <c r="F25" i="196"/>
  <c r="F24" i="196"/>
  <c r="F23" i="196"/>
  <c r="F21" i="196"/>
  <c r="F20" i="196"/>
  <c r="F19" i="196"/>
  <c r="F17" i="196"/>
  <c r="F16" i="196"/>
  <c r="F15" i="196"/>
  <c r="F14" i="196"/>
  <c r="F12" i="196"/>
  <c r="F11" i="196"/>
  <c r="E44" i="195"/>
  <c r="E43" i="195"/>
  <c r="E42" i="195"/>
  <c r="E41" i="195"/>
  <c r="E40" i="195"/>
  <c r="E39" i="195"/>
  <c r="E38" i="195"/>
  <c r="E37" i="195"/>
  <c r="E36" i="195"/>
  <c r="E34" i="195"/>
  <c r="E33" i="195"/>
  <c r="E32" i="195"/>
  <c r="E31" i="195"/>
  <c r="E30" i="195"/>
  <c r="E29" i="195"/>
  <c r="E28" i="195"/>
  <c r="E27" i="195"/>
  <c r="E26" i="195"/>
  <c r="E25" i="195"/>
  <c r="E23" i="195"/>
  <c r="E22" i="195"/>
  <c r="E21" i="195"/>
  <c r="E20" i="195"/>
  <c r="E19" i="195"/>
  <c r="E18" i="195"/>
  <c r="E17" i="195"/>
  <c r="E16" i="195"/>
  <c r="E15" i="195"/>
  <c r="E14" i="195"/>
  <c r="E13" i="195"/>
  <c r="E12" i="195"/>
  <c r="E11" i="195"/>
  <c r="E10" i="195"/>
  <c r="F8" i="195"/>
  <c r="E8" i="195"/>
  <c r="F34" i="194"/>
  <c r="F33" i="194"/>
  <c r="F32" i="194"/>
  <c r="F31" i="194"/>
  <c r="F30" i="194"/>
  <c r="F29" i="194"/>
  <c r="F28" i="194"/>
  <c r="F27" i="194"/>
  <c r="F26" i="194"/>
  <c r="F25" i="194"/>
  <c r="F24" i="194"/>
  <c r="F23" i="194"/>
  <c r="F20" i="194"/>
  <c r="F19" i="194"/>
  <c r="F18" i="194"/>
  <c r="F17" i="194"/>
  <c r="F16" i="194"/>
  <c r="F15" i="194"/>
  <c r="F14" i="194"/>
  <c r="F13" i="194"/>
  <c r="F12" i="194"/>
  <c r="F11" i="194"/>
  <c r="F10" i="194"/>
  <c r="F9" i="194"/>
  <c r="F38" i="193"/>
  <c r="F37" i="193"/>
  <c r="F36" i="193"/>
  <c r="F35" i="193"/>
  <c r="F34" i="193"/>
  <c r="F33" i="193"/>
  <c r="F32" i="193"/>
  <c r="F31" i="193"/>
  <c r="F30" i="193"/>
  <c r="F29" i="193"/>
  <c r="F28" i="193"/>
  <c r="F27" i="193"/>
  <c r="F26" i="193"/>
  <c r="F25" i="193"/>
  <c r="F24" i="193"/>
  <c r="F23" i="193"/>
  <c r="F22" i="193"/>
  <c r="F21" i="193"/>
  <c r="F20" i="193"/>
  <c r="F19" i="193"/>
  <c r="F18" i="193"/>
  <c r="F17" i="193"/>
  <c r="F16" i="193"/>
  <c r="F15" i="193"/>
  <c r="F14" i="193"/>
  <c r="F13" i="193"/>
  <c r="F12" i="193"/>
  <c r="G10" i="193"/>
  <c r="F10" i="193"/>
  <c r="F80" i="192"/>
  <c r="F79" i="192"/>
  <c r="F78" i="192"/>
  <c r="F77" i="192"/>
  <c r="F76" i="192"/>
  <c r="F75" i="192"/>
  <c r="F74" i="192"/>
  <c r="F73" i="192"/>
  <c r="F72" i="192"/>
  <c r="F71" i="192"/>
  <c r="F70" i="192"/>
  <c r="F69" i="192"/>
  <c r="F68" i="192"/>
  <c r="F67" i="192"/>
  <c r="F66" i="192"/>
  <c r="F64" i="192"/>
  <c r="F63" i="192"/>
  <c r="F62" i="192"/>
  <c r="F61" i="192"/>
  <c r="F60" i="192"/>
  <c r="F59" i="192"/>
  <c r="F58" i="192"/>
  <c r="F57" i="192"/>
  <c r="F56" i="192"/>
  <c r="F55" i="192"/>
  <c r="F54" i="192"/>
  <c r="F53" i="192"/>
  <c r="F51" i="192"/>
  <c r="F50" i="192"/>
  <c r="F49" i="192"/>
  <c r="F48" i="192"/>
  <c r="F47" i="192"/>
  <c r="F46" i="192"/>
  <c r="F45" i="192"/>
  <c r="F43" i="192"/>
  <c r="F42" i="192"/>
  <c r="F41" i="192"/>
  <c r="F39" i="192"/>
  <c r="F38" i="192"/>
  <c r="F37" i="192"/>
  <c r="F36" i="192"/>
  <c r="F35" i="192"/>
  <c r="F34" i="192"/>
  <c r="F33" i="192"/>
  <c r="F32" i="192"/>
  <c r="F31" i="192"/>
  <c r="F30" i="192"/>
  <c r="F29" i="192"/>
  <c r="F28" i="192"/>
  <c r="F27" i="192"/>
  <c r="F26" i="192"/>
  <c r="F25" i="192"/>
  <c r="F24" i="192"/>
  <c r="F23" i="192"/>
  <c r="F22" i="192"/>
  <c r="F21" i="192"/>
  <c r="F20" i="192"/>
  <c r="F19" i="192"/>
  <c r="F18" i="192"/>
  <c r="G16" i="192"/>
  <c r="F16" i="192"/>
  <c r="G15" i="192"/>
  <c r="F15" i="192"/>
  <c r="G14" i="192"/>
  <c r="F14" i="192"/>
  <c r="G13" i="192"/>
  <c r="F13" i="192"/>
  <c r="G12" i="192"/>
  <c r="F12" i="192"/>
  <c r="G11" i="192"/>
  <c r="F11" i="192"/>
  <c r="G10" i="192"/>
  <c r="F10" i="192"/>
  <c r="G9" i="192"/>
  <c r="F9" i="192"/>
  <c r="F79" i="191"/>
  <c r="F78" i="191"/>
  <c r="F77" i="191"/>
  <c r="F76" i="191"/>
  <c r="F75" i="191"/>
  <c r="F74" i="191"/>
  <c r="F73" i="191"/>
  <c r="F72" i="191"/>
  <c r="F71" i="191"/>
  <c r="F69" i="191"/>
  <c r="F68" i="191"/>
  <c r="F67" i="191"/>
  <c r="F65" i="191"/>
  <c r="F64" i="191"/>
  <c r="F63" i="191"/>
  <c r="F62" i="191"/>
  <c r="F61" i="191"/>
  <c r="F60" i="191"/>
  <c r="F59" i="191"/>
  <c r="F58" i="191"/>
  <c r="F57" i="191"/>
  <c r="F56" i="191"/>
  <c r="F55" i="191"/>
  <c r="F54" i="191"/>
  <c r="F53" i="191"/>
  <c r="F52" i="191"/>
  <c r="F51" i="191"/>
  <c r="F50" i="191"/>
  <c r="F49" i="191"/>
  <c r="F48" i="191"/>
  <c r="F47" i="191"/>
  <c r="F46" i="191"/>
  <c r="F45" i="191"/>
  <c r="F44" i="191"/>
  <c r="F43" i="191"/>
  <c r="F42" i="191"/>
  <c r="F41" i="191"/>
  <c r="F40" i="191"/>
  <c r="F39" i="191"/>
  <c r="F38" i="191"/>
  <c r="F37" i="191"/>
  <c r="F36" i="191"/>
  <c r="F35" i="191"/>
  <c r="F34" i="191"/>
  <c r="F33" i="191"/>
  <c r="F32" i="191"/>
  <c r="F31" i="191"/>
  <c r="F30" i="191"/>
  <c r="F29" i="191"/>
  <c r="F28" i="191"/>
  <c r="F27" i="191"/>
  <c r="F26" i="191"/>
  <c r="F25" i="191"/>
  <c r="F24" i="191"/>
  <c r="F23" i="191"/>
  <c r="F22" i="191"/>
  <c r="F21" i="191"/>
  <c r="F20" i="191"/>
  <c r="F19" i="191"/>
  <c r="F18" i="191"/>
  <c r="F16" i="191"/>
  <c r="F15" i="191"/>
  <c r="F14" i="191"/>
  <c r="F13" i="191"/>
  <c r="F12" i="191"/>
  <c r="F11" i="191"/>
  <c r="F78" i="190"/>
  <c r="F77" i="190"/>
  <c r="F76" i="190"/>
  <c r="F75" i="190"/>
  <c r="F74" i="190"/>
  <c r="F73" i="190"/>
  <c r="F72" i="190"/>
  <c r="F71" i="190"/>
  <c r="F70" i="190"/>
  <c r="F68" i="190"/>
  <c r="F67" i="190"/>
  <c r="F66" i="190"/>
  <c r="F64" i="190"/>
  <c r="F63" i="190"/>
  <c r="F62" i="190"/>
  <c r="F61" i="190"/>
  <c r="F60" i="190"/>
  <c r="F59" i="190"/>
  <c r="F58" i="190"/>
  <c r="F57" i="190"/>
  <c r="F56" i="190"/>
  <c r="F55" i="190"/>
  <c r="F54" i="190"/>
  <c r="F53" i="190"/>
  <c r="F52" i="190"/>
  <c r="F51" i="190"/>
  <c r="F50" i="190"/>
  <c r="F49" i="190"/>
  <c r="F48" i="190"/>
  <c r="F47" i="190"/>
  <c r="F46" i="190"/>
  <c r="F45" i="190"/>
  <c r="F44" i="190"/>
  <c r="F43" i="190"/>
  <c r="F42" i="190"/>
  <c r="F41" i="190"/>
  <c r="F40" i="190"/>
  <c r="F39" i="190"/>
  <c r="F38" i="190"/>
  <c r="F37" i="190"/>
  <c r="F36" i="190"/>
  <c r="F35" i="190"/>
  <c r="F34" i="190"/>
  <c r="F33" i="190"/>
  <c r="F32" i="190"/>
  <c r="F31" i="190"/>
  <c r="F30" i="190"/>
  <c r="F29" i="190"/>
  <c r="F28" i="190"/>
  <c r="F27" i="190"/>
  <c r="F26" i="190"/>
  <c r="F25" i="190"/>
  <c r="F24" i="190"/>
  <c r="F23" i="190"/>
  <c r="F22" i="190"/>
  <c r="F21" i="190"/>
  <c r="F20" i="190"/>
  <c r="F19" i="190"/>
  <c r="F18" i="190"/>
  <c r="F17" i="190"/>
  <c r="F15" i="190"/>
  <c r="F14" i="190"/>
  <c r="F13" i="190"/>
  <c r="F12" i="190"/>
  <c r="F11" i="190"/>
  <c r="F10" i="190"/>
  <c r="F77" i="189"/>
  <c r="F76" i="189"/>
  <c r="F75" i="189"/>
  <c r="F74" i="189"/>
  <c r="F73" i="189"/>
  <c r="F72" i="189"/>
  <c r="F71" i="189"/>
  <c r="F70" i="189"/>
  <c r="F69" i="189"/>
  <c r="F67" i="189"/>
  <c r="F66" i="189"/>
  <c r="F65" i="189"/>
  <c r="F63" i="189"/>
  <c r="F62" i="189"/>
  <c r="F61" i="189"/>
  <c r="F60" i="189"/>
  <c r="F59" i="189"/>
  <c r="F58" i="189"/>
  <c r="F57" i="189"/>
  <c r="F56" i="189"/>
  <c r="F55" i="189"/>
  <c r="F54" i="189"/>
  <c r="F53" i="189"/>
  <c r="F52" i="189"/>
  <c r="F51" i="189"/>
  <c r="F50" i="189"/>
  <c r="F49" i="189"/>
  <c r="F48" i="189"/>
  <c r="F47" i="189"/>
  <c r="F46" i="189"/>
  <c r="F45" i="189"/>
  <c r="F44" i="189"/>
  <c r="F43" i="189"/>
  <c r="F42" i="189"/>
  <c r="F41" i="189"/>
  <c r="F40" i="189"/>
  <c r="F39" i="189"/>
  <c r="F38" i="189"/>
  <c r="F37" i="189"/>
  <c r="F36" i="189"/>
  <c r="F35" i="189"/>
  <c r="F34" i="189"/>
  <c r="F33" i="189"/>
  <c r="F32" i="189"/>
  <c r="F31" i="189"/>
  <c r="F30" i="189"/>
  <c r="F29" i="189"/>
  <c r="F28" i="189"/>
  <c r="F27" i="189"/>
  <c r="F26" i="189"/>
  <c r="F25" i="189"/>
  <c r="F24" i="189"/>
  <c r="F23" i="189"/>
  <c r="F22" i="189"/>
  <c r="F21" i="189"/>
  <c r="F20" i="189"/>
  <c r="F19" i="189"/>
  <c r="F18" i="189"/>
  <c r="F17" i="189"/>
  <c r="F16" i="189"/>
  <c r="F14" i="189"/>
  <c r="F13" i="189"/>
  <c r="F12" i="189"/>
  <c r="F11" i="189"/>
  <c r="F10" i="189"/>
  <c r="F9" i="189"/>
  <c r="G77" i="188"/>
  <c r="F77" i="188"/>
  <c r="G76" i="188"/>
  <c r="F76" i="188"/>
  <c r="G75" i="188"/>
  <c r="F75" i="188"/>
  <c r="G74" i="188"/>
  <c r="F74" i="188"/>
  <c r="G73" i="188"/>
  <c r="F73" i="188"/>
  <c r="G72" i="188"/>
  <c r="F72" i="188"/>
  <c r="G71" i="188"/>
  <c r="F71" i="188"/>
  <c r="G70" i="188"/>
  <c r="F70" i="188"/>
  <c r="G69" i="188"/>
  <c r="F69" i="188"/>
  <c r="F67" i="188"/>
  <c r="F66" i="188"/>
  <c r="F65" i="188"/>
  <c r="G63" i="188"/>
  <c r="F63" i="188"/>
  <c r="G62" i="188"/>
  <c r="F62" i="188"/>
  <c r="G61" i="188"/>
  <c r="F61" i="188"/>
  <c r="G60" i="188"/>
  <c r="F60" i="188"/>
  <c r="G59" i="188"/>
  <c r="F59" i="188"/>
  <c r="G58" i="188"/>
  <c r="F58" i="188"/>
  <c r="G57" i="188"/>
  <c r="F57" i="188"/>
  <c r="G56" i="188"/>
  <c r="F56" i="188"/>
  <c r="G55" i="188"/>
  <c r="F55" i="188"/>
  <c r="G54" i="188"/>
  <c r="F54" i="188"/>
  <c r="G53" i="188"/>
  <c r="F53" i="188"/>
  <c r="G52" i="188"/>
  <c r="F52" i="188"/>
  <c r="G51" i="188"/>
  <c r="F51" i="188"/>
  <c r="G50" i="188"/>
  <c r="F50" i="188"/>
  <c r="G49" i="188"/>
  <c r="F49" i="188"/>
  <c r="G48" i="188"/>
  <c r="F48" i="188"/>
  <c r="G47" i="188"/>
  <c r="F47" i="188"/>
  <c r="G46" i="188"/>
  <c r="F46" i="188"/>
  <c r="G45" i="188"/>
  <c r="F45" i="188"/>
  <c r="G44" i="188"/>
  <c r="F44" i="188"/>
  <c r="G43" i="188"/>
  <c r="F43" i="188"/>
  <c r="G42" i="188"/>
  <c r="F42" i="188"/>
  <c r="G41" i="188"/>
  <c r="F41" i="188"/>
  <c r="G40" i="188"/>
  <c r="F40" i="188"/>
  <c r="G39" i="188"/>
  <c r="F39" i="188"/>
  <c r="G38" i="188"/>
  <c r="F38" i="188"/>
  <c r="G37" i="188"/>
  <c r="F37" i="188"/>
  <c r="G36" i="188"/>
  <c r="F36" i="188"/>
  <c r="G35" i="188"/>
  <c r="F35" i="188"/>
  <c r="G34" i="188"/>
  <c r="F34" i="188"/>
  <c r="G33" i="188"/>
  <c r="F33" i="188"/>
  <c r="G32" i="188"/>
  <c r="F32" i="188"/>
  <c r="G31" i="188"/>
  <c r="F31" i="188"/>
  <c r="G30" i="188"/>
  <c r="F30" i="188"/>
  <c r="G29" i="188"/>
  <c r="F29" i="188"/>
  <c r="G28" i="188"/>
  <c r="F28" i="188"/>
  <c r="G27" i="188"/>
  <c r="F27" i="188"/>
  <c r="G26" i="188"/>
  <c r="F26" i="188"/>
  <c r="G25" i="188"/>
  <c r="F25" i="188"/>
  <c r="G24" i="188"/>
  <c r="F24" i="188"/>
  <c r="G23" i="188"/>
  <c r="F23" i="188"/>
  <c r="G22" i="188"/>
  <c r="F22" i="188"/>
  <c r="G21" i="188"/>
  <c r="F21" i="188"/>
  <c r="G20" i="188"/>
  <c r="F20" i="188"/>
  <c r="G19" i="188"/>
  <c r="F19" i="188"/>
  <c r="G18" i="188"/>
  <c r="F18" i="188"/>
  <c r="G17" i="188"/>
  <c r="F17" i="188"/>
  <c r="G16" i="188"/>
  <c r="F16" i="188"/>
  <c r="G14" i="188"/>
  <c r="F14" i="188"/>
  <c r="G13" i="188"/>
  <c r="F13" i="188"/>
  <c r="G12" i="188"/>
  <c r="F12" i="188"/>
  <c r="G11" i="188"/>
  <c r="F11" i="188"/>
  <c r="G10" i="188"/>
  <c r="F10" i="188"/>
  <c r="G9" i="188"/>
  <c r="F9" i="188"/>
  <c r="F36" i="186"/>
  <c r="F35" i="186"/>
  <c r="F34" i="186"/>
  <c r="F33" i="186"/>
  <c r="F32" i="186"/>
  <c r="F31" i="186"/>
  <c r="F30" i="186"/>
  <c r="F29" i="186"/>
  <c r="F28" i="186"/>
  <c r="F27" i="186"/>
  <c r="F26" i="186"/>
  <c r="F25" i="186"/>
  <c r="F24" i="186"/>
  <c r="F23" i="186"/>
  <c r="F22" i="186"/>
  <c r="F21" i="186"/>
  <c r="F20" i="186"/>
  <c r="F19" i="186"/>
  <c r="F18" i="186"/>
  <c r="G16" i="186"/>
  <c r="F16" i="186"/>
  <c r="G15" i="186"/>
  <c r="F15" i="186"/>
  <c r="G14" i="186"/>
  <c r="F14" i="186"/>
  <c r="G13" i="186"/>
  <c r="F13" i="186"/>
  <c r="G12" i="186"/>
  <c r="F12" i="186"/>
  <c r="G11" i="186"/>
  <c r="F11" i="186"/>
  <c r="F244" i="206"/>
  <c r="F243" i="206"/>
  <c r="F242" i="206"/>
  <c r="F241" i="206"/>
  <c r="F240" i="206"/>
  <c r="F239" i="206"/>
  <c r="F238" i="206"/>
  <c r="F237" i="206"/>
  <c r="F236" i="206"/>
  <c r="F235" i="206"/>
  <c r="F234" i="206"/>
  <c r="F233" i="206"/>
  <c r="F232" i="206"/>
  <c r="F231" i="206"/>
  <c r="F230" i="206"/>
  <c r="F229" i="206"/>
  <c r="F228" i="206"/>
  <c r="F227" i="206"/>
  <c r="F226" i="206"/>
  <c r="F225" i="206"/>
  <c r="F224" i="206"/>
  <c r="F220" i="206"/>
  <c r="F219" i="206"/>
  <c r="F218" i="206"/>
  <c r="F216" i="206"/>
  <c r="F215" i="206"/>
  <c r="F214" i="206"/>
  <c r="F213" i="206"/>
  <c r="F212" i="206"/>
  <c r="F209" i="206"/>
  <c r="F208" i="206"/>
  <c r="F207" i="206"/>
  <c r="F206" i="206"/>
  <c r="F204" i="206"/>
  <c r="F203" i="206"/>
  <c r="F202" i="206"/>
  <c r="F201" i="206"/>
  <c r="F200" i="206"/>
  <c r="F199" i="206"/>
  <c r="F196" i="206"/>
  <c r="F195" i="206"/>
  <c r="F194" i="206"/>
  <c r="F193" i="206"/>
  <c r="F192" i="206"/>
  <c r="F191" i="206"/>
  <c r="F189" i="206"/>
  <c r="F188" i="206"/>
  <c r="F187" i="206"/>
  <c r="F186" i="206"/>
  <c r="F183" i="206"/>
  <c r="F182" i="206"/>
  <c r="F181" i="206"/>
  <c r="F180" i="206"/>
  <c r="F178" i="206"/>
  <c r="F177" i="206"/>
  <c r="F176" i="206"/>
  <c r="F175" i="206"/>
  <c r="F172" i="206"/>
  <c r="F171" i="206"/>
  <c r="F170" i="206"/>
  <c r="F169" i="206"/>
  <c r="F168" i="206"/>
  <c r="F167" i="206"/>
  <c r="F166" i="206"/>
  <c r="F165" i="206"/>
  <c r="F164" i="206"/>
  <c r="F162" i="206"/>
  <c r="F161" i="206"/>
  <c r="G155" i="206"/>
  <c r="F155" i="206"/>
  <c r="G154" i="206"/>
  <c r="F154" i="206"/>
  <c r="G153" i="206"/>
  <c r="F153" i="206"/>
  <c r="G152" i="206"/>
  <c r="F152" i="206"/>
  <c r="G151" i="206"/>
  <c r="F151" i="206"/>
  <c r="G150" i="206"/>
  <c r="F150" i="206"/>
  <c r="G149" i="206"/>
  <c r="F149" i="206"/>
  <c r="G148" i="206"/>
  <c r="F148" i="206"/>
  <c r="G146" i="206"/>
  <c r="F146" i="206"/>
  <c r="F142" i="206"/>
  <c r="F141" i="206"/>
  <c r="F140" i="206"/>
  <c r="F139" i="206"/>
  <c r="F138" i="206"/>
  <c r="F135" i="206"/>
  <c r="F132" i="206"/>
  <c r="F131" i="206"/>
  <c r="F130" i="206"/>
  <c r="F129" i="206"/>
  <c r="F128" i="206"/>
  <c r="F127" i="206"/>
  <c r="F126" i="206"/>
  <c r="F125" i="206"/>
  <c r="F124" i="206"/>
  <c r="F123" i="206"/>
  <c r="F122" i="206"/>
  <c r="F121" i="206"/>
  <c r="F120" i="206"/>
  <c r="F119" i="206"/>
  <c r="F118" i="206"/>
  <c r="F117" i="206"/>
  <c r="F116" i="206"/>
  <c r="F115" i="206"/>
  <c r="F114" i="206"/>
  <c r="F113" i="206"/>
  <c r="F112" i="206"/>
  <c r="F111" i="206"/>
  <c r="F110" i="206"/>
  <c r="F109" i="206"/>
  <c r="F108" i="206"/>
  <c r="F107" i="206"/>
  <c r="F106" i="206"/>
  <c r="F105" i="206"/>
  <c r="F104" i="206"/>
  <c r="F103" i="206"/>
  <c r="F102" i="206"/>
  <c r="F101" i="206"/>
  <c r="F100" i="206"/>
  <c r="F99" i="206"/>
  <c r="F98" i="206"/>
  <c r="F97" i="206"/>
  <c r="F96" i="206"/>
  <c r="F95" i="206"/>
  <c r="F94" i="206"/>
  <c r="F93" i="206"/>
  <c r="F92" i="206"/>
  <c r="F91" i="206"/>
  <c r="F90" i="206"/>
  <c r="F89" i="206"/>
  <c r="F88" i="206"/>
  <c r="F87" i="206"/>
  <c r="F86" i="206"/>
  <c r="G83" i="206"/>
  <c r="F83" i="206"/>
  <c r="G82" i="206"/>
  <c r="F82" i="206"/>
  <c r="G81" i="206"/>
  <c r="F81" i="206"/>
  <c r="G80" i="206"/>
  <c r="F80" i="206"/>
  <c r="G79" i="206"/>
  <c r="F79" i="206"/>
  <c r="G78" i="206"/>
  <c r="F78" i="206"/>
  <c r="F74" i="206"/>
  <c r="F73" i="206"/>
  <c r="F72" i="206"/>
  <c r="F71" i="206"/>
  <c r="F70" i="206"/>
  <c r="F69" i="206"/>
  <c r="F68" i="206"/>
  <c r="F67" i="206"/>
  <c r="F66" i="206"/>
  <c r="F65" i="206"/>
  <c r="F64" i="206"/>
  <c r="F63" i="206"/>
  <c r="F60" i="206"/>
  <c r="F59" i="206"/>
  <c r="F58" i="206"/>
  <c r="F57" i="206"/>
  <c r="F56" i="206"/>
  <c r="F55" i="206"/>
  <c r="F54" i="206"/>
  <c r="F53" i="206"/>
  <c r="F52" i="206"/>
  <c r="F49" i="206"/>
  <c r="F48" i="206"/>
  <c r="F47" i="206"/>
  <c r="F46" i="206"/>
  <c r="F45" i="206"/>
  <c r="G40" i="206"/>
  <c r="F40" i="206"/>
  <c r="G39" i="206"/>
  <c r="F39" i="206"/>
  <c r="G38" i="206"/>
  <c r="F38" i="206"/>
  <c r="G37" i="206"/>
  <c r="F37" i="206"/>
  <c r="G36" i="206"/>
  <c r="F36" i="206"/>
  <c r="G35" i="206"/>
  <c r="F35" i="206"/>
  <c r="G34" i="206"/>
  <c r="F34" i="206"/>
  <c r="G33" i="206"/>
  <c r="F33" i="206"/>
  <c r="G32" i="206"/>
  <c r="F32" i="206"/>
  <c r="G31" i="206"/>
  <c r="F31" i="206"/>
  <c r="G30" i="206"/>
  <c r="F30" i="206"/>
  <c r="G29" i="206"/>
  <c r="F29" i="206"/>
  <c r="G28" i="206"/>
  <c r="F28" i="206"/>
  <c r="G27" i="206"/>
  <c r="F27" i="206"/>
  <c r="G26" i="206"/>
  <c r="F26" i="206"/>
  <c r="G25" i="206"/>
  <c r="F25" i="206"/>
  <c r="G24" i="206"/>
  <c r="F24" i="206"/>
  <c r="G23" i="206"/>
  <c r="F23" i="206"/>
  <c r="G22" i="206"/>
  <c r="F22" i="206"/>
  <c r="G19" i="206"/>
  <c r="F19" i="206"/>
  <c r="G18" i="206"/>
  <c r="F18" i="206"/>
  <c r="G17" i="206"/>
  <c r="F17" i="206"/>
  <c r="G16" i="206"/>
  <c r="F16" i="206"/>
  <c r="G15" i="206"/>
  <c r="F15" i="206"/>
  <c r="G14" i="206"/>
  <c r="F14" i="206"/>
  <c r="G13" i="206"/>
  <c r="F13" i="206"/>
  <c r="G12" i="206"/>
  <c r="F12" i="206"/>
  <c r="G11" i="206"/>
  <c r="F11" i="206"/>
  <c r="G10" i="206"/>
  <c r="F10" i="206"/>
  <c r="G42" i="171"/>
  <c r="F42" i="171"/>
  <c r="G41" i="171"/>
  <c r="F41" i="171"/>
  <c r="G40" i="171"/>
  <c r="F40" i="171"/>
  <c r="G39" i="171"/>
  <c r="F39" i="171"/>
  <c r="G34" i="171"/>
  <c r="F34" i="171"/>
  <c r="G33" i="171"/>
  <c r="F33" i="171"/>
  <c r="G32" i="171"/>
  <c r="F32" i="171"/>
  <c r="G31" i="171"/>
  <c r="F31" i="171"/>
  <c r="G26" i="171"/>
  <c r="F26" i="171"/>
  <c r="G25" i="171"/>
  <c r="F25" i="171"/>
  <c r="G24" i="171"/>
  <c r="F24" i="171"/>
  <c r="G23" i="171"/>
  <c r="F23" i="171"/>
  <c r="G22" i="171"/>
  <c r="F22" i="171"/>
  <c r="G21" i="171"/>
  <c r="F21" i="171"/>
  <c r="G20" i="171"/>
  <c r="F20" i="171"/>
  <c r="G16" i="171"/>
  <c r="F16" i="171"/>
  <c r="G15" i="171"/>
  <c r="F15" i="171"/>
  <c r="G14" i="171"/>
  <c r="F14" i="171"/>
  <c r="G13" i="171"/>
  <c r="F13" i="171"/>
  <c r="G12" i="171"/>
  <c r="F12" i="171"/>
  <c r="G11" i="171"/>
  <c r="G10" i="171"/>
  <c r="F10" i="171"/>
  <c r="G9" i="171"/>
  <c r="F9" i="171"/>
  <c r="G42" i="170"/>
  <c r="F42" i="170"/>
  <c r="G41" i="170"/>
  <c r="F41" i="170"/>
  <c r="G40" i="170"/>
  <c r="F40" i="170"/>
  <c r="G39" i="170"/>
  <c r="F39" i="170"/>
  <c r="G34" i="170"/>
  <c r="F34" i="170"/>
  <c r="G33" i="170"/>
  <c r="F33" i="170"/>
  <c r="G32" i="170"/>
  <c r="F32" i="170"/>
  <c r="G31" i="170"/>
  <c r="F31" i="170"/>
  <c r="G26" i="170"/>
  <c r="F26" i="170"/>
  <c r="G25" i="170"/>
  <c r="F25" i="170"/>
  <c r="G24" i="170"/>
  <c r="F24" i="170"/>
  <c r="G23" i="170"/>
  <c r="F23" i="170"/>
  <c r="G22" i="170"/>
  <c r="F22" i="170"/>
  <c r="G21" i="170"/>
  <c r="F21" i="170"/>
  <c r="G20" i="170"/>
  <c r="F20" i="170"/>
  <c r="G16" i="170"/>
  <c r="G15" i="170"/>
  <c r="G14" i="170"/>
  <c r="G13" i="170"/>
  <c r="G12" i="170"/>
  <c r="G11" i="170"/>
  <c r="G10" i="170"/>
  <c r="G9" i="170"/>
  <c r="G42" i="169"/>
  <c r="F42" i="169"/>
  <c r="G41" i="169"/>
  <c r="F41" i="169"/>
  <c r="G40" i="169"/>
  <c r="F40" i="169"/>
  <c r="G39" i="169"/>
  <c r="F39" i="169"/>
  <c r="G34" i="169"/>
  <c r="F34" i="169"/>
  <c r="G33" i="169"/>
  <c r="F33" i="169"/>
  <c r="G32" i="169"/>
  <c r="F32" i="169"/>
  <c r="G31" i="169"/>
  <c r="F31" i="169"/>
  <c r="G26" i="169"/>
  <c r="F26" i="169"/>
  <c r="G25" i="169"/>
  <c r="F25" i="169"/>
  <c r="G24" i="169"/>
  <c r="F24" i="169"/>
  <c r="G23" i="169"/>
  <c r="F23" i="169"/>
  <c r="G22" i="169"/>
  <c r="F22" i="169"/>
  <c r="G21" i="169"/>
  <c r="F21" i="169"/>
  <c r="G20" i="169"/>
  <c r="F20" i="169"/>
  <c r="G16" i="169"/>
  <c r="F16" i="169"/>
  <c r="G15" i="169"/>
  <c r="F15" i="169"/>
  <c r="G14" i="169"/>
  <c r="F14" i="169"/>
  <c r="G13" i="169"/>
  <c r="F13" i="169"/>
  <c r="G12" i="169"/>
  <c r="F12" i="169"/>
  <c r="G11" i="169"/>
  <c r="G10" i="169"/>
  <c r="F10" i="169"/>
  <c r="G9" i="169"/>
  <c r="F9" i="169"/>
  <c r="G39" i="168"/>
  <c r="F39" i="168"/>
  <c r="G38" i="168"/>
  <c r="F38" i="168"/>
  <c r="G37" i="168"/>
  <c r="F37" i="168"/>
  <c r="G36" i="168"/>
  <c r="F36" i="168"/>
  <c r="G35" i="168"/>
  <c r="F35" i="168"/>
  <c r="G34" i="168"/>
  <c r="F34" i="168"/>
  <c r="G33" i="168"/>
  <c r="F33" i="168"/>
  <c r="G32" i="168"/>
  <c r="F32" i="168"/>
  <c r="G27" i="168"/>
  <c r="F27" i="168"/>
  <c r="G26" i="168"/>
  <c r="F26" i="168"/>
  <c r="G25" i="168"/>
  <c r="F25" i="168"/>
  <c r="G24" i="168"/>
  <c r="F24" i="168"/>
  <c r="G23" i="168"/>
  <c r="F23" i="168"/>
  <c r="G22" i="168"/>
  <c r="F22" i="168"/>
  <c r="G21" i="168"/>
  <c r="F21" i="168"/>
  <c r="G17" i="168"/>
  <c r="F17" i="168"/>
  <c r="G16" i="168"/>
  <c r="F16" i="168"/>
  <c r="G15" i="168"/>
  <c r="F15" i="168"/>
  <c r="G14" i="168"/>
  <c r="F14" i="168"/>
  <c r="G13" i="168"/>
  <c r="F13" i="168"/>
  <c r="G12" i="168"/>
  <c r="F12" i="168"/>
  <c r="G11" i="168"/>
  <c r="F11" i="168"/>
  <c r="G10" i="168"/>
  <c r="F10" i="168"/>
  <c r="F48" i="113"/>
  <c r="F47" i="113"/>
  <c r="F46" i="113"/>
  <c r="F45" i="113"/>
  <c r="F44" i="113"/>
  <c r="F43" i="113"/>
  <c r="F42" i="113"/>
  <c r="F41" i="113"/>
  <c r="F40" i="113"/>
  <c r="F39" i="113"/>
  <c r="F38" i="113"/>
  <c r="F37" i="113"/>
  <c r="F36" i="113"/>
  <c r="F35" i="113"/>
  <c r="F34" i="113"/>
  <c r="F33" i="113"/>
  <c r="F31" i="113"/>
  <c r="F30" i="113"/>
  <c r="F29" i="113"/>
  <c r="F28" i="113"/>
  <c r="F27" i="113"/>
  <c r="F26" i="113"/>
  <c r="F25" i="113"/>
  <c r="F24" i="113"/>
  <c r="F23" i="113"/>
  <c r="F22" i="113"/>
  <c r="F21" i="113"/>
  <c r="F20" i="113"/>
  <c r="F19" i="113"/>
  <c r="F18" i="113"/>
  <c r="F17" i="113"/>
  <c r="G15" i="113"/>
  <c r="F15" i="113"/>
  <c r="G14" i="113"/>
  <c r="F14" i="113"/>
  <c r="G13" i="113"/>
  <c r="F13" i="113"/>
  <c r="G12" i="113"/>
  <c r="F12" i="113"/>
  <c r="G11" i="113"/>
  <c r="F11" i="113"/>
  <c r="G10" i="113"/>
  <c r="F10" i="113"/>
  <c r="F81" i="112"/>
  <c r="F80" i="112"/>
  <c r="F79" i="112"/>
  <c r="F77" i="112"/>
  <c r="F76" i="112"/>
  <c r="F75" i="112"/>
  <c r="F74" i="112"/>
  <c r="G73" i="112"/>
  <c r="G72" i="112"/>
  <c r="G71" i="112"/>
  <c r="G70" i="112"/>
  <c r="F69" i="112"/>
  <c r="F68" i="112"/>
  <c r="F67" i="112"/>
  <c r="F66" i="112"/>
  <c r="F65" i="112"/>
  <c r="F64" i="112"/>
  <c r="F63" i="112"/>
  <c r="F62" i="112"/>
  <c r="F61" i="112"/>
  <c r="F60" i="112"/>
  <c r="F59" i="112"/>
  <c r="F58" i="112"/>
  <c r="F57" i="112"/>
  <c r="F56" i="112"/>
  <c r="F55" i="112"/>
  <c r="F54" i="112"/>
  <c r="F53" i="112"/>
  <c r="F52" i="112"/>
  <c r="F51" i="112"/>
  <c r="F50" i="112"/>
  <c r="G49" i="112"/>
  <c r="G48" i="112"/>
  <c r="G47" i="112"/>
  <c r="G46" i="112"/>
  <c r="G45" i="112"/>
  <c r="G42" i="112"/>
  <c r="G40" i="112"/>
  <c r="F40" i="112"/>
  <c r="G39" i="112"/>
  <c r="F39" i="112"/>
  <c r="G38" i="112"/>
  <c r="F38" i="112"/>
  <c r="G37" i="112"/>
  <c r="F37" i="112"/>
  <c r="G36" i="112"/>
  <c r="F36" i="112"/>
  <c r="G35" i="112"/>
  <c r="F35" i="112"/>
  <c r="G34" i="112"/>
  <c r="F34" i="112"/>
  <c r="G33" i="112"/>
  <c r="F33" i="112"/>
  <c r="G28" i="112"/>
  <c r="G57" i="112" s="1"/>
  <c r="F28" i="112"/>
  <c r="G27" i="112"/>
  <c r="G56" i="112" s="1"/>
  <c r="F27" i="112"/>
  <c r="G26" i="112"/>
  <c r="G55" i="112" s="1"/>
  <c r="F26" i="112"/>
  <c r="G25" i="112"/>
  <c r="G54" i="112" s="1"/>
  <c r="F25" i="112"/>
  <c r="G24" i="112"/>
  <c r="F24" i="112"/>
  <c r="G23" i="112"/>
  <c r="F23" i="112"/>
  <c r="G22" i="112"/>
  <c r="F22" i="112"/>
  <c r="G20" i="112"/>
  <c r="F20" i="112"/>
  <c r="G19" i="112"/>
  <c r="F19" i="112"/>
  <c r="G18" i="112"/>
  <c r="F18" i="112"/>
  <c r="G17" i="112"/>
  <c r="F17" i="112"/>
  <c r="G16" i="112"/>
  <c r="F16" i="112"/>
  <c r="G15" i="112"/>
  <c r="F15" i="112"/>
  <c r="G13" i="112"/>
  <c r="F13" i="112"/>
  <c r="G10" i="112"/>
  <c r="F10" i="112"/>
  <c r="G9" i="112"/>
  <c r="F9" i="112"/>
  <c r="D49" i="202"/>
  <c r="E45" i="202"/>
  <c r="D45" i="202"/>
  <c r="E38" i="202"/>
  <c r="D38" i="202"/>
  <c r="E37" i="202"/>
  <c r="D37" i="202"/>
  <c r="E36" i="202"/>
  <c r="D36" i="202"/>
  <c r="E35" i="202"/>
  <c r="D35" i="202"/>
  <c r="E34" i="202"/>
  <c r="D34" i="202"/>
  <c r="E31" i="202"/>
  <c r="D31" i="202"/>
  <c r="E30" i="202"/>
  <c r="D30" i="202"/>
  <c r="E29" i="202"/>
  <c r="D29" i="202"/>
  <c r="E28" i="202"/>
  <c r="D28" i="202"/>
  <c r="E27" i="202"/>
  <c r="D27" i="202"/>
  <c r="E26" i="202"/>
  <c r="D26" i="202"/>
  <c r="E23" i="202"/>
  <c r="D23" i="202"/>
  <c r="E22" i="202"/>
  <c r="D22" i="202"/>
  <c r="E21" i="202"/>
  <c r="D21" i="202"/>
  <c r="E20" i="202"/>
  <c r="D20" i="202"/>
  <c r="E19" i="202"/>
  <c r="D19" i="202"/>
  <c r="E16" i="202"/>
  <c r="D16" i="202"/>
  <c r="E15" i="202"/>
  <c r="D15" i="202"/>
  <c r="E14" i="202"/>
  <c r="D14" i="202"/>
  <c r="E13" i="202"/>
  <c r="D13" i="202"/>
  <c r="E12" i="202"/>
  <c r="D12" i="202"/>
  <c r="E11" i="202"/>
  <c r="D11" i="202"/>
  <c r="F36" i="70"/>
  <c r="F35" i="70"/>
  <c r="F34" i="70"/>
  <c r="F33" i="70"/>
  <c r="F32" i="70"/>
  <c r="F31" i="70"/>
  <c r="F30" i="70"/>
  <c r="F29" i="70"/>
  <c r="F28" i="70"/>
  <c r="F27" i="70"/>
  <c r="F26" i="70"/>
  <c r="F25" i="70"/>
  <c r="F24" i="70"/>
  <c r="F23" i="70"/>
  <c r="F22" i="70"/>
  <c r="F21" i="70"/>
  <c r="F20" i="70"/>
  <c r="F19" i="70"/>
  <c r="F18" i="70"/>
  <c r="F17" i="70"/>
  <c r="F16" i="70"/>
  <c r="F15" i="70"/>
  <c r="F14" i="70"/>
  <c r="F13" i="70"/>
  <c r="F11" i="70"/>
  <c r="F10" i="70"/>
  <c r="F8" i="70"/>
  <c r="F7" i="70"/>
  <c r="G31" i="69"/>
  <c r="G30" i="69"/>
  <c r="G29" i="69"/>
  <c r="G28" i="69"/>
  <c r="G27" i="69"/>
  <c r="G26" i="69"/>
  <c r="G25" i="69"/>
  <c r="G24" i="69"/>
  <c r="G23" i="69"/>
  <c r="G22" i="69"/>
  <c r="G21" i="69"/>
  <c r="G20" i="69"/>
  <c r="G19" i="69"/>
  <c r="G18" i="69"/>
  <c r="G17" i="69"/>
  <c r="G15" i="69" s="1"/>
  <c r="G16" i="69"/>
  <c r="G12" i="69"/>
  <c r="G11" i="69"/>
  <c r="G9" i="69"/>
  <c r="G8" i="69"/>
  <c r="F44" i="68"/>
  <c r="F43" i="68"/>
  <c r="F42" i="68"/>
  <c r="F41" i="68"/>
  <c r="F40" i="68"/>
  <c r="F39" i="68"/>
  <c r="F38" i="68"/>
  <c r="F37" i="68"/>
  <c r="F36" i="68"/>
  <c r="F35" i="68"/>
  <c r="F34" i="68"/>
  <c r="F33" i="68"/>
  <c r="F32" i="68"/>
  <c r="F31" i="68"/>
  <c r="F30" i="68"/>
  <c r="F29" i="68"/>
  <c r="F28" i="68"/>
  <c r="F27" i="68"/>
  <c r="F26" i="68"/>
  <c r="F25" i="68"/>
  <c r="F24" i="68"/>
  <c r="F23" i="68"/>
  <c r="F22" i="68"/>
  <c r="F21" i="68"/>
  <c r="F20" i="68"/>
  <c r="F19" i="68"/>
  <c r="F18" i="68"/>
  <c r="F17" i="68"/>
  <c r="F16" i="68"/>
  <c r="F15" i="68"/>
  <c r="F14" i="68"/>
  <c r="F13" i="68"/>
  <c r="F12" i="68"/>
  <c r="F10" i="68"/>
  <c r="F9" i="68"/>
  <c r="F8" i="68"/>
  <c r="F28" i="67"/>
  <c r="F27" i="67"/>
  <c r="F26" i="67"/>
  <c r="F25" i="67"/>
  <c r="F24" i="67"/>
  <c r="F23" i="67"/>
  <c r="F22" i="67"/>
  <c r="F21" i="67"/>
  <c r="F20" i="67"/>
  <c r="F19" i="67"/>
  <c r="F18" i="67"/>
  <c r="F17" i="67"/>
  <c r="F16" i="67"/>
  <c r="F15" i="67"/>
  <c r="F14" i="67"/>
  <c r="F13" i="67"/>
  <c r="F12" i="67"/>
  <c r="F11" i="67"/>
  <c r="F10" i="67"/>
  <c r="F9" i="67"/>
  <c r="F17" i="66"/>
  <c r="F16" i="66"/>
  <c r="F15" i="66"/>
  <c r="F14" i="66"/>
  <c r="F13" i="66"/>
  <c r="F12" i="66"/>
  <c r="F11" i="66"/>
  <c r="F10" i="66"/>
  <c r="F9" i="66"/>
  <c r="F8" i="66"/>
  <c r="F41" i="65"/>
  <c r="F40" i="65"/>
  <c r="F39" i="65"/>
  <c r="F38" i="65"/>
  <c r="F37" i="65"/>
  <c r="F36" i="65"/>
  <c r="F35" i="65"/>
  <c r="F34" i="65"/>
  <c r="F33" i="65"/>
  <c r="F32" i="65"/>
  <c r="F31" i="65"/>
  <c r="F30" i="65"/>
  <c r="F29" i="65"/>
  <c r="F28" i="65"/>
  <c r="F27" i="65"/>
  <c r="F26" i="65"/>
  <c r="F25" i="65"/>
  <c r="F24" i="65"/>
  <c r="F23" i="65"/>
  <c r="F22" i="65"/>
  <c r="F21" i="65"/>
  <c r="F20" i="65"/>
  <c r="F19" i="65"/>
  <c r="F18" i="65"/>
  <c r="F17" i="65"/>
  <c r="F16" i="65"/>
  <c r="F15" i="65"/>
  <c r="F14" i="65"/>
  <c r="F13" i="65"/>
  <c r="F11" i="65"/>
  <c r="F10" i="65"/>
  <c r="F9" i="65"/>
  <c r="F8" i="65"/>
  <c r="E49" i="201"/>
  <c r="E48" i="201"/>
  <c r="E47" i="201"/>
  <c r="E46" i="201"/>
  <c r="E45" i="201"/>
  <c r="E44" i="201"/>
  <c r="E43" i="201"/>
  <c r="E42" i="201"/>
  <c r="E41" i="201"/>
  <c r="E40" i="201"/>
  <c r="E39" i="201"/>
  <c r="E38" i="201"/>
  <c r="E37" i="201"/>
  <c r="E36" i="201"/>
  <c r="E35" i="201"/>
  <c r="E34" i="201"/>
  <c r="E33" i="201"/>
  <c r="E32" i="201"/>
  <c r="E31" i="201"/>
  <c r="E30" i="201"/>
  <c r="E28" i="201"/>
  <c r="E27" i="201"/>
  <c r="E26" i="201"/>
  <c r="E25" i="201"/>
  <c r="E24" i="201"/>
  <c r="E23" i="201"/>
  <c r="E22" i="201"/>
  <c r="E21" i="201"/>
  <c r="E20" i="201"/>
  <c r="E19" i="201"/>
  <c r="E18" i="201"/>
  <c r="E17" i="201"/>
  <c r="E16" i="201"/>
  <c r="E15" i="201"/>
  <c r="E14" i="201"/>
  <c r="E13" i="201"/>
  <c r="E12" i="201"/>
  <c r="E11" i="201"/>
  <c r="E10" i="201"/>
  <c r="E9" i="201"/>
  <c r="F42" i="205"/>
  <c r="F41" i="205"/>
  <c r="F40" i="205"/>
  <c r="F39" i="205"/>
  <c r="F38" i="205"/>
  <c r="F37" i="205"/>
  <c r="F36" i="205"/>
  <c r="F35" i="205"/>
  <c r="F34" i="205"/>
  <c r="F33" i="205"/>
  <c r="F32" i="205"/>
  <c r="F31" i="205"/>
  <c r="F30" i="205"/>
  <c r="F29" i="205"/>
  <c r="F28" i="205"/>
  <c r="F27" i="205"/>
  <c r="F26" i="205"/>
  <c r="F25" i="205"/>
  <c r="F24" i="205"/>
  <c r="F23" i="205"/>
  <c r="F22" i="205"/>
  <c r="F21" i="205"/>
  <c r="F20" i="205"/>
  <c r="F19" i="205"/>
  <c r="F18" i="205"/>
  <c r="F17" i="205"/>
  <c r="F16" i="205"/>
  <c r="F14" i="205"/>
  <c r="F13" i="205"/>
  <c r="F12" i="205"/>
  <c r="F11" i="205"/>
  <c r="F10" i="205"/>
  <c r="E38" i="110"/>
  <c r="E37" i="110"/>
  <c r="E36" i="110"/>
  <c r="E35" i="110"/>
  <c r="E34" i="110"/>
  <c r="E33" i="110"/>
  <c r="E32" i="110"/>
  <c r="E31" i="110"/>
  <c r="E30" i="110"/>
  <c r="E29" i="110"/>
  <c r="E28" i="110"/>
  <c r="E27" i="110"/>
  <c r="E26" i="110"/>
  <c r="E24" i="110"/>
  <c r="E23" i="110"/>
  <c r="E22" i="110"/>
  <c r="E21" i="110"/>
  <c r="E20" i="110"/>
  <c r="E19" i="110"/>
  <c r="E18" i="110"/>
  <c r="E17" i="110"/>
  <c r="E14" i="110"/>
  <c r="E13" i="110"/>
  <c r="E12" i="110"/>
  <c r="E11" i="110"/>
  <c r="E10" i="110"/>
  <c r="E9" i="110"/>
  <c r="E8" i="110"/>
  <c r="F45" i="200"/>
  <c r="F44" i="200"/>
  <c r="F43" i="200"/>
  <c r="F42" i="200"/>
  <c r="F41" i="200"/>
  <c r="F40" i="200"/>
  <c r="F39" i="200"/>
  <c r="F38" i="200"/>
  <c r="F37" i="200"/>
  <c r="F36" i="200"/>
  <c r="F35" i="200"/>
  <c r="F34" i="200"/>
  <c r="G32" i="200"/>
  <c r="F32" i="200"/>
  <c r="G31" i="200"/>
  <c r="F31" i="200"/>
  <c r="G30" i="200"/>
  <c r="F30" i="200"/>
  <c r="G29" i="200"/>
  <c r="F29" i="200"/>
  <c r="G28" i="200"/>
  <c r="F28" i="200"/>
  <c r="F25" i="200"/>
  <c r="F24" i="200"/>
  <c r="F23" i="200"/>
  <c r="F22" i="200"/>
  <c r="F21" i="200"/>
  <c r="F20" i="200"/>
  <c r="F19" i="200"/>
  <c r="F18" i="200"/>
  <c r="F17" i="200"/>
  <c r="F16" i="200"/>
  <c r="F15" i="200"/>
  <c r="F14" i="200"/>
  <c r="G12" i="200"/>
  <c r="F12" i="200"/>
  <c r="G11" i="200"/>
  <c r="F11" i="200"/>
  <c r="G10" i="200"/>
  <c r="F10" i="200"/>
  <c r="G9" i="200"/>
  <c r="F9" i="200"/>
  <c r="G8" i="200"/>
  <c r="F8" i="200"/>
  <c r="F35" i="199"/>
  <c r="F34" i="199"/>
  <c r="F33" i="199"/>
  <c r="F32" i="199"/>
  <c r="G10" i="199"/>
  <c r="F10" i="199"/>
  <c r="G9" i="199"/>
  <c r="F9" i="199"/>
  <c r="F58" i="109"/>
  <c r="F57" i="109"/>
  <c r="F56" i="109"/>
  <c r="F55" i="109"/>
  <c r="F54" i="109"/>
  <c r="F53" i="109"/>
  <c r="F52" i="109"/>
  <c r="F51" i="109"/>
  <c r="F50" i="109"/>
  <c r="F49" i="109"/>
  <c r="F48" i="109"/>
  <c r="F47" i="109"/>
  <c r="G45" i="109"/>
  <c r="F45" i="109"/>
  <c r="G44" i="109"/>
  <c r="F44" i="109"/>
  <c r="G43" i="109"/>
  <c r="F43" i="109"/>
  <c r="G42" i="109"/>
  <c r="F42" i="109"/>
  <c r="G41" i="109"/>
  <c r="F41" i="109"/>
  <c r="G40" i="109"/>
  <c r="F40" i="109"/>
  <c r="G39" i="109"/>
  <c r="F39" i="109"/>
  <c r="G38" i="109"/>
  <c r="F38" i="109"/>
  <c r="G37" i="109"/>
  <c r="F37" i="109"/>
  <c r="F34" i="109"/>
  <c r="F33" i="109"/>
  <c r="F32" i="109"/>
  <c r="F31" i="109"/>
  <c r="F30" i="109"/>
  <c r="F29" i="109"/>
  <c r="F28" i="109"/>
  <c r="F27" i="109"/>
  <c r="F26" i="109"/>
  <c r="F25" i="109"/>
  <c r="F24" i="109"/>
  <c r="F23" i="109"/>
  <c r="F22" i="109"/>
  <c r="F21" i="109"/>
  <c r="F20" i="109"/>
  <c r="F19" i="109"/>
  <c r="F18" i="109"/>
  <c r="F17" i="109"/>
  <c r="G15" i="109"/>
  <c r="F15" i="109"/>
  <c r="G14" i="109"/>
  <c r="F14" i="109"/>
  <c r="G13" i="109"/>
  <c r="F13" i="109"/>
  <c r="G12" i="109"/>
  <c r="F12" i="109"/>
  <c r="G11" i="109"/>
  <c r="F11" i="109"/>
  <c r="G10" i="109"/>
  <c r="F10" i="109"/>
  <c r="G9" i="109"/>
  <c r="F9" i="109"/>
  <c r="G8" i="109"/>
  <c r="F8" i="109"/>
  <c r="G7" i="109"/>
  <c r="F7" i="109"/>
  <c r="F56" i="108"/>
  <c r="F55" i="108"/>
  <c r="F54" i="108"/>
  <c r="F53" i="108"/>
  <c r="F52" i="108"/>
  <c r="F51" i="108"/>
  <c r="F50" i="108"/>
  <c r="F49" i="108"/>
  <c r="G47" i="108"/>
  <c r="F47" i="108"/>
  <c r="G46" i="108"/>
  <c r="F46" i="108"/>
  <c r="G45" i="108"/>
  <c r="F45" i="108"/>
  <c r="G44" i="108"/>
  <c r="F44" i="108"/>
  <c r="G43" i="108"/>
  <c r="F43" i="108"/>
  <c r="G42" i="108"/>
  <c r="F42" i="108"/>
  <c r="G41" i="108"/>
  <c r="F41" i="108"/>
  <c r="G40" i="108"/>
  <c r="F40" i="108"/>
  <c r="G39" i="108"/>
  <c r="F39" i="108"/>
  <c r="F36" i="108"/>
  <c r="F35" i="108"/>
  <c r="F34" i="108"/>
  <c r="F33" i="108"/>
  <c r="F32" i="108"/>
  <c r="F31" i="108"/>
  <c r="F30" i="108"/>
  <c r="F29" i="108"/>
  <c r="F28" i="108"/>
  <c r="F27" i="108"/>
  <c r="F26" i="108"/>
  <c r="F25" i="108"/>
  <c r="F24" i="108"/>
  <c r="F23" i="108"/>
  <c r="F22" i="108"/>
  <c r="F21" i="108"/>
  <c r="F20" i="108"/>
  <c r="F19" i="108"/>
  <c r="G17" i="108"/>
  <c r="F17" i="108"/>
  <c r="G16" i="108"/>
  <c r="F16" i="108"/>
  <c r="G15" i="108"/>
  <c r="F15" i="108"/>
  <c r="G14" i="108"/>
  <c r="F14" i="108"/>
  <c r="G13" i="108"/>
  <c r="F13" i="108"/>
  <c r="G12" i="108"/>
  <c r="F12" i="108"/>
  <c r="G11" i="108"/>
  <c r="F11" i="108"/>
  <c r="G10" i="108"/>
  <c r="F10" i="108"/>
  <c r="G9" i="108"/>
  <c r="F9" i="108"/>
  <c r="F115" i="107"/>
  <c r="F114" i="107"/>
  <c r="F113" i="107"/>
  <c r="F112" i="107"/>
  <c r="F111" i="107"/>
  <c r="F110" i="107"/>
  <c r="F109" i="107"/>
  <c r="F108" i="107"/>
  <c r="F107" i="107"/>
  <c r="F106" i="107"/>
  <c r="F105" i="107"/>
  <c r="F104" i="107"/>
  <c r="F103" i="107"/>
  <c r="F102" i="107"/>
  <c r="F101" i="107"/>
  <c r="F100" i="107"/>
  <c r="F99" i="107"/>
  <c r="F98" i="107"/>
  <c r="F97" i="107"/>
  <c r="F96" i="107"/>
  <c r="F95" i="107"/>
  <c r="F94" i="107"/>
  <c r="F93" i="107"/>
  <c r="F92" i="107"/>
  <c r="F91" i="107"/>
  <c r="F90" i="107"/>
  <c r="F89" i="107"/>
  <c r="F88" i="107"/>
  <c r="F87" i="107"/>
  <c r="F86" i="107"/>
  <c r="F85" i="107"/>
  <c r="F84" i="107"/>
  <c r="F83" i="107"/>
  <c r="F82" i="107"/>
  <c r="F81" i="107"/>
  <c r="F80" i="107"/>
  <c r="F79" i="107"/>
  <c r="F78" i="107"/>
  <c r="F77" i="107"/>
  <c r="F76" i="107"/>
  <c r="F75" i="107"/>
  <c r="F74" i="107"/>
  <c r="F73" i="107"/>
  <c r="G71" i="107"/>
  <c r="F71" i="107"/>
  <c r="G70" i="107"/>
  <c r="F70" i="107"/>
  <c r="G69" i="107"/>
  <c r="F69" i="107"/>
  <c r="G68" i="107"/>
  <c r="F68" i="107"/>
  <c r="G67" i="107"/>
  <c r="F67" i="107"/>
  <c r="G66" i="107"/>
  <c r="F66" i="107"/>
  <c r="G65" i="107"/>
  <c r="F65" i="107"/>
  <c r="G64" i="107"/>
  <c r="F64" i="107"/>
  <c r="G63" i="107"/>
  <c r="F63" i="107"/>
  <c r="F60" i="107"/>
  <c r="F59" i="107"/>
  <c r="F58" i="107"/>
  <c r="F57" i="107"/>
  <c r="F56" i="107"/>
  <c r="F55" i="107"/>
  <c r="F54" i="107"/>
  <c r="F53" i="107"/>
  <c r="F52" i="107"/>
  <c r="F51" i="107"/>
  <c r="F50" i="107"/>
  <c r="F49" i="107"/>
  <c r="F48" i="107"/>
  <c r="F47" i="107"/>
  <c r="F46" i="107"/>
  <c r="F45" i="107"/>
  <c r="F44" i="107"/>
  <c r="F43" i="107"/>
  <c r="F42" i="107"/>
  <c r="F41" i="107"/>
  <c r="F40" i="107"/>
  <c r="F39" i="107"/>
  <c r="F38" i="107"/>
  <c r="F37" i="107"/>
  <c r="F36" i="107"/>
  <c r="F35" i="107"/>
  <c r="F34" i="107"/>
  <c r="F33" i="107"/>
  <c r="F32" i="107"/>
  <c r="F31" i="107"/>
  <c r="F30" i="107"/>
  <c r="F29" i="107"/>
  <c r="F28" i="107"/>
  <c r="F27" i="107"/>
  <c r="F26" i="107"/>
  <c r="F25" i="107"/>
  <c r="F24" i="107"/>
  <c r="F23" i="107"/>
  <c r="F22" i="107"/>
  <c r="F21" i="107"/>
  <c r="F20" i="107"/>
  <c r="F19" i="107"/>
  <c r="F18" i="107"/>
  <c r="G16" i="107"/>
  <c r="F16" i="107"/>
  <c r="G15" i="107"/>
  <c r="F15" i="107"/>
  <c r="G14" i="107"/>
  <c r="F14" i="107"/>
  <c r="G13" i="107"/>
  <c r="F13" i="107"/>
  <c r="G12" i="107"/>
  <c r="F12" i="107"/>
  <c r="G11" i="107"/>
  <c r="F11" i="107"/>
  <c r="G10" i="107"/>
  <c r="F10" i="107"/>
  <c r="G9" i="107"/>
  <c r="F9" i="107"/>
  <c r="G8" i="107"/>
  <c r="F8" i="107"/>
  <c r="E70" i="106"/>
  <c r="E69" i="106"/>
  <c r="E68" i="106"/>
  <c r="E67" i="106"/>
  <c r="E66" i="106"/>
  <c r="E65" i="106"/>
  <c r="E61" i="106"/>
  <c r="E60" i="106"/>
  <c r="E59" i="106"/>
  <c r="E58" i="106"/>
  <c r="E57" i="106"/>
  <c r="E56" i="106"/>
  <c r="E55" i="106"/>
  <c r="E54" i="106"/>
  <c r="E53" i="106"/>
  <c r="E52" i="106"/>
  <c r="E51" i="106"/>
  <c r="E50" i="106"/>
  <c r="E49" i="106"/>
  <c r="E48" i="106"/>
  <c r="E47" i="106"/>
  <c r="E46" i="106"/>
  <c r="E45" i="106"/>
  <c r="E44" i="106"/>
  <c r="E43" i="106"/>
  <c r="E42" i="106"/>
  <c r="E41" i="106"/>
  <c r="E40" i="106"/>
  <c r="E39" i="106"/>
  <c r="E38" i="106"/>
  <c r="E37" i="106"/>
  <c r="E36" i="106"/>
  <c r="E35" i="106"/>
  <c r="E34" i="106"/>
  <c r="E33" i="106"/>
  <c r="E32" i="106"/>
  <c r="E31" i="106"/>
  <c r="E30" i="106"/>
  <c r="E29" i="106"/>
  <c r="E28" i="106"/>
  <c r="E27" i="106"/>
  <c r="E26" i="106"/>
  <c r="E25" i="106"/>
  <c r="E24" i="106"/>
  <c r="E23" i="106"/>
  <c r="E22" i="106"/>
  <c r="E21" i="106"/>
  <c r="E20" i="106"/>
  <c r="E19" i="106"/>
  <c r="E18" i="106"/>
  <c r="E17" i="106"/>
  <c r="E16" i="106"/>
  <c r="E15" i="106"/>
  <c r="F12" i="106"/>
  <c r="E12" i="106"/>
  <c r="F11" i="106"/>
  <c r="E11" i="106"/>
  <c r="F9" i="106"/>
  <c r="E9" i="106"/>
  <c r="F8" i="106"/>
  <c r="E8" i="106"/>
  <c r="E86" i="105"/>
  <c r="E85" i="105"/>
  <c r="E84" i="105"/>
  <c r="E83" i="105"/>
  <c r="E82" i="105"/>
  <c r="E81" i="105"/>
  <c r="E80" i="105"/>
  <c r="E78" i="105"/>
  <c r="E77" i="105"/>
  <c r="E76" i="105"/>
  <c r="E75" i="105"/>
  <c r="E73" i="105"/>
  <c r="E72" i="105"/>
  <c r="E71" i="105"/>
  <c r="E70" i="105"/>
  <c r="E69" i="105"/>
  <c r="E68" i="105"/>
  <c r="E67" i="105"/>
  <c r="E66" i="105"/>
  <c r="E65" i="105"/>
  <c r="E64" i="105"/>
  <c r="E63" i="105"/>
  <c r="E62" i="105"/>
  <c r="E61" i="105"/>
  <c r="E60" i="105"/>
  <c r="E59" i="105"/>
  <c r="E58" i="105"/>
  <c r="E57" i="105"/>
  <c r="E56" i="105"/>
  <c r="E55" i="105"/>
  <c r="E54" i="105"/>
  <c r="E53" i="105"/>
  <c r="E52" i="105"/>
  <c r="E51" i="105"/>
  <c r="E50" i="105"/>
  <c r="E49" i="105"/>
  <c r="E48" i="105"/>
  <c r="E47" i="105"/>
  <c r="E46" i="105"/>
  <c r="E45" i="105"/>
  <c r="E44" i="105"/>
  <c r="E43" i="105"/>
  <c r="E42" i="105"/>
  <c r="E41" i="105"/>
  <c r="E40" i="105"/>
  <c r="E39" i="105"/>
  <c r="E38" i="105"/>
  <c r="E37" i="105"/>
  <c r="E36" i="105"/>
  <c r="E35" i="105"/>
  <c r="E34" i="105"/>
  <c r="E33" i="105"/>
  <c r="E32" i="105"/>
  <c r="E31" i="105"/>
  <c r="E30" i="105"/>
  <c r="E29" i="105"/>
  <c r="E28" i="105"/>
  <c r="E27" i="105"/>
  <c r="E26" i="105"/>
  <c r="E25" i="105"/>
  <c r="E24" i="105"/>
  <c r="E23" i="105"/>
  <c r="E22" i="105"/>
  <c r="E21" i="105"/>
  <c r="E20" i="105"/>
  <c r="E19" i="105"/>
  <c r="E18" i="105"/>
  <c r="E17" i="105"/>
  <c r="E16" i="105"/>
  <c r="E15" i="105"/>
  <c r="E14" i="105"/>
  <c r="E13" i="105"/>
  <c r="E12" i="105"/>
  <c r="E11" i="105"/>
  <c r="E10" i="105"/>
  <c r="E9" i="105"/>
  <c r="E8" i="105"/>
  <c r="F36" i="103"/>
  <c r="E36" i="103"/>
  <c r="F35" i="103"/>
  <c r="E35" i="103"/>
  <c r="F32" i="103"/>
  <c r="E32" i="103"/>
  <c r="F31" i="103"/>
  <c r="E31" i="103"/>
  <c r="F27" i="103"/>
  <c r="E27" i="103"/>
  <c r="F26" i="103"/>
  <c r="E26" i="103"/>
  <c r="F25" i="103"/>
  <c r="E25" i="103"/>
  <c r="F24" i="103"/>
  <c r="E24" i="103"/>
  <c r="F23" i="103"/>
  <c r="E23" i="103"/>
  <c r="F19" i="103"/>
  <c r="E19" i="103"/>
  <c r="F18" i="103"/>
  <c r="E18" i="103"/>
  <c r="F15" i="103"/>
  <c r="E15" i="103"/>
  <c r="F14" i="103"/>
  <c r="E14" i="103"/>
  <c r="F13" i="103"/>
  <c r="E13" i="103"/>
  <c r="F12" i="103"/>
  <c r="E12" i="103"/>
  <c r="E29" i="35"/>
  <c r="E28" i="35"/>
  <c r="E27" i="35"/>
  <c r="E26" i="35"/>
  <c r="E25" i="35"/>
  <c r="E24" i="35"/>
  <c r="E23" i="35"/>
  <c r="E22" i="35"/>
  <c r="E21" i="35"/>
  <c r="F18" i="35"/>
  <c r="E18" i="35"/>
  <c r="F17" i="35"/>
  <c r="E17" i="35"/>
  <c r="F16" i="35"/>
  <c r="E16" i="35"/>
  <c r="F15" i="35"/>
  <c r="E15" i="35"/>
  <c r="F14" i="35"/>
  <c r="E14" i="35"/>
  <c r="F13" i="35"/>
  <c r="E13" i="35"/>
  <c r="F12" i="35"/>
  <c r="E12" i="35"/>
  <c r="F11" i="35"/>
  <c r="E11" i="35"/>
  <c r="F10" i="35"/>
  <c r="E10" i="35"/>
  <c r="F248" i="72"/>
  <c r="F247" i="72"/>
  <c r="F245" i="72"/>
  <c r="F244" i="72"/>
  <c r="F243" i="72"/>
  <c r="F241" i="72"/>
  <c r="F240" i="72"/>
  <c r="F239" i="72"/>
  <c r="F238" i="72"/>
  <c r="F237" i="72"/>
  <c r="F236" i="72"/>
  <c r="F234" i="72"/>
  <c r="F233" i="72"/>
  <c r="F231" i="72"/>
  <c r="F230" i="72"/>
  <c r="F229" i="72"/>
  <c r="F228" i="72"/>
  <c r="F227" i="72"/>
  <c r="F226" i="72"/>
  <c r="F225" i="72"/>
  <c r="F224" i="72"/>
  <c r="F223" i="72"/>
  <c r="F222" i="72"/>
  <c r="F221" i="72"/>
  <c r="F220" i="72"/>
  <c r="F219" i="72"/>
  <c r="F218" i="72"/>
  <c r="F217" i="72"/>
  <c r="F216" i="72"/>
  <c r="F215" i="72"/>
  <c r="F214" i="72"/>
  <c r="F213" i="72"/>
  <c r="F212" i="72"/>
  <c r="F207" i="72"/>
  <c r="F206" i="72"/>
  <c r="F205" i="72"/>
  <c r="F204" i="72"/>
  <c r="F203" i="72"/>
  <c r="F202" i="72"/>
  <c r="F201" i="72"/>
  <c r="F200" i="72"/>
  <c r="F199" i="72"/>
  <c r="F197" i="72"/>
  <c r="F196" i="72"/>
  <c r="F195" i="72"/>
  <c r="F194" i="72"/>
  <c r="F193" i="72"/>
  <c r="F192" i="72"/>
  <c r="F191" i="72"/>
  <c r="F190" i="72"/>
  <c r="F189" i="72"/>
  <c r="F188" i="72"/>
  <c r="F187" i="72"/>
  <c r="F186" i="72"/>
  <c r="F185" i="72"/>
  <c r="F184" i="72"/>
  <c r="F179" i="72"/>
  <c r="F178" i="72"/>
  <c r="F177" i="72"/>
  <c r="F176" i="72"/>
  <c r="F175" i="72"/>
  <c r="F174" i="72"/>
  <c r="F173" i="72"/>
  <c r="F172" i="72"/>
  <c r="F171" i="72"/>
  <c r="F170" i="72"/>
  <c r="F169" i="72"/>
  <c r="F167" i="72"/>
  <c r="F166" i="72"/>
  <c r="F165" i="72"/>
  <c r="F163" i="72"/>
  <c r="F162" i="72"/>
  <c r="F161" i="72"/>
  <c r="F160" i="72"/>
  <c r="F159" i="72"/>
  <c r="F158" i="72"/>
  <c r="F157" i="72"/>
  <c r="F156" i="72"/>
  <c r="F155" i="72"/>
  <c r="F154" i="72"/>
  <c r="F153" i="72"/>
  <c r="F152" i="72"/>
  <c r="F147" i="72"/>
  <c r="F146" i="72"/>
  <c r="F145" i="72"/>
  <c r="F144" i="72"/>
  <c r="F130" i="72"/>
  <c r="F129" i="72"/>
  <c r="F128" i="72"/>
  <c r="F127" i="72"/>
  <c r="F126" i="72"/>
  <c r="F125" i="72"/>
  <c r="F124" i="72"/>
  <c r="F123" i="72"/>
  <c r="F122" i="72"/>
  <c r="F121" i="72"/>
  <c r="F120" i="72"/>
  <c r="F119" i="72"/>
  <c r="F118" i="72"/>
  <c r="F117" i="72"/>
  <c r="F116" i="72"/>
  <c r="F115" i="72"/>
  <c r="F114" i="72"/>
  <c r="F113" i="72"/>
  <c r="F112" i="72"/>
  <c r="F111" i="72"/>
  <c r="F110" i="72"/>
  <c r="F109" i="72"/>
  <c r="F108" i="72"/>
  <c r="F107" i="72"/>
  <c r="F106" i="72"/>
  <c r="F105" i="72"/>
  <c r="F104" i="72"/>
  <c r="F103" i="72"/>
  <c r="F102" i="72"/>
  <c r="F101" i="72"/>
  <c r="F100" i="72"/>
  <c r="F99" i="72"/>
  <c r="F98" i="72"/>
  <c r="F97" i="72"/>
  <c r="F96" i="72"/>
  <c r="F95" i="72"/>
  <c r="F94" i="72"/>
  <c r="F93" i="72"/>
  <c r="F92" i="72"/>
  <c r="F91" i="72"/>
  <c r="F90" i="72"/>
  <c r="F89" i="72"/>
  <c r="F88" i="72"/>
  <c r="F87" i="72"/>
  <c r="F86" i="72"/>
  <c r="F85" i="72"/>
  <c r="F84" i="72"/>
  <c r="F83" i="72"/>
  <c r="F82" i="72"/>
  <c r="F81" i="72"/>
  <c r="F80" i="72"/>
  <c r="F79" i="72"/>
  <c r="F78" i="72"/>
  <c r="F77" i="72"/>
  <c r="F76" i="72"/>
  <c r="F75" i="72"/>
  <c r="F74" i="72"/>
  <c r="F73" i="72"/>
  <c r="F72" i="72"/>
  <c r="F71" i="72"/>
  <c r="F70" i="72"/>
  <c r="F69" i="72"/>
  <c r="F68" i="72"/>
  <c r="F67" i="72"/>
  <c r="F66" i="72"/>
  <c r="F65" i="72"/>
  <c r="F64" i="72"/>
  <c r="F63" i="72"/>
  <c r="F62" i="72"/>
  <c r="F61" i="72"/>
  <c r="F60" i="72"/>
  <c r="F59" i="72"/>
  <c r="F58" i="72"/>
  <c r="F57" i="72"/>
  <c r="F56" i="72"/>
  <c r="F55" i="72"/>
  <c r="F54" i="72"/>
  <c r="F53" i="72"/>
  <c r="F52" i="72"/>
  <c r="F51" i="72"/>
  <c r="F50" i="72"/>
  <c r="F49" i="72"/>
  <c r="F48" i="72"/>
  <c r="F47" i="72"/>
  <c r="F46" i="72"/>
  <c r="F45" i="72"/>
  <c r="F44" i="72"/>
  <c r="F43" i="72"/>
  <c r="F42" i="72"/>
  <c r="F41" i="72"/>
  <c r="F40" i="72"/>
  <c r="F39" i="72"/>
  <c r="F38" i="72"/>
  <c r="F37" i="72"/>
  <c r="F36" i="72"/>
  <c r="F35" i="72"/>
  <c r="F34" i="72"/>
  <c r="F33" i="72"/>
  <c r="F31" i="72"/>
  <c r="F30" i="72"/>
  <c r="F29" i="72"/>
  <c r="F28" i="72"/>
  <c r="F27" i="72"/>
  <c r="F26" i="72"/>
  <c r="F25" i="72"/>
  <c r="F24" i="72"/>
  <c r="F23" i="72"/>
  <c r="F22" i="72"/>
  <c r="F21" i="72"/>
  <c r="F20" i="72"/>
  <c r="F19" i="72"/>
  <c r="F18" i="72"/>
  <c r="F17" i="72"/>
  <c r="F16" i="72"/>
  <c r="F15" i="72"/>
  <c r="F14" i="72"/>
  <c r="F13" i="72"/>
  <c r="F12" i="72"/>
  <c r="F11" i="72"/>
  <c r="F10" i="72"/>
  <c r="F9" i="72"/>
  <c r="F8" i="72"/>
  <c r="F32" i="34"/>
  <c r="E32" i="34"/>
  <c r="F31" i="34"/>
  <c r="E31" i="34"/>
  <c r="F30" i="34"/>
  <c r="E30" i="34"/>
  <c r="F27" i="34"/>
  <c r="E27" i="34"/>
  <c r="F26" i="34"/>
  <c r="E26" i="34"/>
  <c r="F25" i="34"/>
  <c r="E25" i="34"/>
  <c r="F24" i="34"/>
  <c r="E24" i="34"/>
  <c r="F23" i="34"/>
  <c r="E23" i="34"/>
  <c r="F20" i="34"/>
  <c r="E20" i="34"/>
  <c r="F19" i="34"/>
  <c r="E19" i="34"/>
  <c r="F18" i="34"/>
  <c r="E18" i="34"/>
  <c r="F17" i="34"/>
  <c r="E17" i="34"/>
  <c r="F16" i="34"/>
  <c r="E16" i="34"/>
  <c r="F15" i="34"/>
  <c r="E15" i="34"/>
  <c r="F13" i="34"/>
  <c r="E13" i="34"/>
  <c r="F12" i="34"/>
  <c r="E12" i="34"/>
  <c r="F11" i="34"/>
  <c r="E11" i="34"/>
  <c r="F10" i="34"/>
  <c r="E10" i="34"/>
  <c r="F9" i="34"/>
  <c r="E9" i="34"/>
  <c r="F8" i="34"/>
  <c r="E8" i="34"/>
  <c r="F7" i="34"/>
  <c r="E7" i="34"/>
  <c r="F40" i="194"/>
  <c r="F38" i="194"/>
  <c r="F39" i="194"/>
  <c r="F35" i="194"/>
  <c r="F37" i="194"/>
  <c r="F36" i="194"/>
  <c r="G18" i="168"/>
  <c r="F248" i="206" l="1"/>
  <c r="F249" i="206" s="1"/>
  <c r="F250" i="206" s="1"/>
  <c r="F44" i="170"/>
  <c r="F46" i="170"/>
  <c r="F45" i="170"/>
  <c r="F43" i="170"/>
  <c r="G44" i="168"/>
  <c r="G43" i="168"/>
  <c r="G42" i="168"/>
  <c r="F19" i="168"/>
  <c r="G44" i="112"/>
  <c r="G43" i="112"/>
  <c r="G29" i="112"/>
  <c r="G29" i="168" l="1"/>
  <c r="G30" i="168"/>
  <c r="G31" i="168"/>
  <c r="F9" i="70"/>
  <c r="F38" i="199"/>
  <c r="F39" i="199"/>
  <c r="F36" i="199"/>
  <c r="F148" i="72" a="1"/>
  <c r="F148" i="72" s="1"/>
  <c r="E62" i="106"/>
  <c r="F249" i="72"/>
  <c r="F250" i="72" s="1"/>
  <c r="F251" i="72" s="1"/>
  <c r="F246" i="72"/>
  <c r="F235" i="72"/>
  <c r="F232" i="72"/>
  <c r="F46" i="169"/>
  <c r="F45" i="169"/>
  <c r="F44" i="169"/>
  <c r="F43" i="169"/>
  <c r="F38" i="169"/>
  <c r="F37" i="169"/>
  <c r="F36" i="169"/>
  <c r="F35" i="169"/>
  <c r="F37" i="170"/>
  <c r="F36" i="170"/>
  <c r="F35" i="170"/>
  <c r="F38" i="170"/>
  <c r="F49" i="170"/>
  <c r="F48" i="170"/>
  <c r="F42" i="168"/>
  <c r="F17" i="169"/>
  <c r="F44" i="168"/>
  <c r="F43" i="168"/>
  <c r="F41" i="168"/>
  <c r="G19" i="168"/>
  <c r="F18" i="168"/>
  <c r="G12" i="112"/>
  <c r="G11" i="112"/>
  <c r="F11" i="112"/>
  <c r="F242" i="72"/>
  <c r="F164" i="72"/>
  <c r="G41" i="168" l="1"/>
  <c r="G28" i="168"/>
  <c r="F46" i="171"/>
  <c r="F45" i="171"/>
  <c r="F44" i="171"/>
  <c r="F43" i="171"/>
  <c r="F38" i="171"/>
  <c r="F37" i="171"/>
  <c r="F36" i="171"/>
  <c r="F35" i="171"/>
  <c r="F37" i="199" l="1"/>
  <c r="E20" i="103" l="1"/>
  <c r="F20" i="103"/>
  <c r="F17" i="171"/>
  <c r="F9" i="170"/>
  <c r="F30" i="169"/>
  <c r="F29" i="169"/>
  <c r="F28" i="169"/>
  <c r="F27" i="169"/>
  <c r="F32" i="112"/>
  <c r="F31" i="112"/>
  <c r="F30" i="112"/>
  <c r="F29" i="112"/>
  <c r="H33" i="77" l="1"/>
  <c r="G33" i="77"/>
  <c r="F33" i="77"/>
  <c r="E33" i="77"/>
  <c r="D33" i="77"/>
  <c r="H32" i="77"/>
  <c r="G32" i="77"/>
  <c r="F32" i="77"/>
  <c r="E32" i="77"/>
  <c r="D32" i="77"/>
  <c r="G12" i="77"/>
  <c r="F12" i="77"/>
  <c r="E12" i="77"/>
  <c r="D12" i="77"/>
  <c r="G32" i="112" l="1"/>
  <c r="G31" i="112"/>
  <c r="G30" i="112"/>
  <c r="F159" i="206"/>
  <c r="F33" i="103"/>
  <c r="F34" i="103" s="1"/>
  <c r="E33" i="103"/>
  <c r="E34" i="103" s="1"/>
  <c r="F160" i="206" l="1"/>
  <c r="G18" i="171"/>
  <c r="F18" i="171"/>
  <c r="G18" i="170"/>
  <c r="F12" i="112"/>
  <c r="G18" i="169"/>
  <c r="F18" i="169"/>
  <c r="E74" i="105" l="1"/>
  <c r="F30" i="171" l="1"/>
  <c r="F29" i="171"/>
  <c r="F28" i="171"/>
  <c r="F27" i="171"/>
  <c r="F30" i="170"/>
  <c r="F29" i="170"/>
  <c r="F28" i="170"/>
  <c r="F27" i="170"/>
  <c r="F31" i="168"/>
  <c r="F30" i="168"/>
  <c r="F29" i="168"/>
  <c r="F28" i="168"/>
  <c r="M131" i="72" l="1"/>
  <c r="F131" i="72" s="1"/>
  <c r="F10" i="170" l="1"/>
  <c r="F12" i="170"/>
  <c r="F14" i="170"/>
  <c r="F15" i="170"/>
  <c r="F16" i="170"/>
  <c r="F18" i="170" s="1"/>
  <c r="F13" i="170" l="1"/>
  <c r="F17" i="170" s="1"/>
  <c r="F168" i="72" l="1"/>
  <c r="F198" i="72"/>
  <c r="M142" i="72"/>
  <c r="M141" i="72"/>
  <c r="M140" i="72"/>
  <c r="M139" i="72"/>
  <c r="M138" i="72"/>
  <c r="M134" i="72"/>
  <c r="M136" i="72"/>
  <c r="M133" i="72"/>
  <c r="M132" i="72"/>
  <c r="M135" i="72"/>
  <c r="F136" i="72" l="1"/>
  <c r="I132" i="72" l="1"/>
  <c r="I133" i="72"/>
  <c r="I134" i="72"/>
  <c r="I135" i="72"/>
  <c r="I136" i="72"/>
  <c r="I131" i="72"/>
  <c r="F134" i="72"/>
  <c r="F135" i="72"/>
  <c r="F137" i="72" l="1"/>
  <c r="F138" i="72" s="1"/>
  <c r="F139" i="72" s="1"/>
  <c r="F140" i="72" s="1"/>
  <c r="F141" i="72" s="1"/>
  <c r="F142" i="72" s="1"/>
  <c r="F133" i="72"/>
  <c r="I139" i="72" s="1"/>
  <c r="F132" i="72"/>
  <c r="I138" i="72" s="1"/>
  <c r="I137" i="72"/>
  <c r="I142" i="72"/>
  <c r="I140" i="72"/>
  <c r="I141" i="72"/>
  <c r="F49" i="171" l="1"/>
  <c r="G49" i="171"/>
  <c r="F50" i="171"/>
  <c r="G50" i="171"/>
  <c r="F51" i="171"/>
  <c r="G51" i="171"/>
  <c r="G48" i="171"/>
  <c r="F48" i="171"/>
  <c r="F49" i="169"/>
  <c r="G49" i="169"/>
  <c r="F50" i="169"/>
  <c r="G50" i="169"/>
  <c r="F51" i="169"/>
  <c r="G51" i="169"/>
  <c r="G48" i="169"/>
  <c r="F48" i="169"/>
  <c r="G49" i="170"/>
  <c r="F50" i="170"/>
  <c r="G50" i="170"/>
  <c r="F51" i="170"/>
  <c r="G51" i="170"/>
  <c r="G48" i="170"/>
  <c r="E18" i="36" l="1"/>
  <c r="E17" i="36"/>
  <c r="E16" i="36"/>
  <c r="E14" i="36"/>
  <c r="E13" i="36"/>
  <c r="E12" i="36"/>
  <c r="E11" i="36"/>
  <c r="F209" i="72" l="1" a="1"/>
  <c r="F209" i="72" s="1"/>
  <c r="F210" i="72" a="1"/>
  <c r="F210" i="72" s="1"/>
  <c r="F211" i="72" a="1"/>
  <c r="F211" i="72" s="1"/>
  <c r="F208" i="72" a="1"/>
  <c r="F208" i="72" s="1"/>
  <c r="F149" i="72" a="1"/>
  <c r="F149" i="72" s="1"/>
  <c r="F180" i="72" l="1" a="1"/>
  <c r="F180" i="72" s="1"/>
  <c r="F150" i="72" a="1"/>
  <c r="F150" i="72" s="1"/>
  <c r="F181" i="72" l="1" a="1"/>
  <c r="F181" i="72" s="1"/>
  <c r="F183" i="72" l="1" a="1"/>
  <c r="F183" i="72" s="1"/>
  <c r="F151" i="72" a="1"/>
  <c r="F151" i="72" s="1"/>
  <c r="F182" i="72" a="1"/>
  <c r="F182" i="7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27" authorId="0" shapeId="0" xr:uid="{00000000-0006-0000-2900-000001000000}">
      <text>
        <r>
          <rPr>
            <b/>
            <sz val="9"/>
            <rFont val="Tahoma"/>
            <family val="2"/>
          </rPr>
          <t>Autor:</t>
        </r>
        <r>
          <rPr>
            <sz val="9"/>
            <rFont val="Tahoma"/>
            <family val="2"/>
          </rPr>
          <t xml:space="preserve">
s-a mutat pe alta linie are alt salariu fata de restul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<sst xmlns="http://schemas.openxmlformats.org/spreadsheetml/2006/main" count="8625" uniqueCount="2931">
  <si>
    <t>Anexa nr. I  - FAMILIA OCUPAȚIONALĂ DE FUNCȚII BUGETARE ”ÎNVĂȚĂMÂNT”</t>
  </si>
  <si>
    <t>Nr.      crt</t>
  </si>
  <si>
    <t>Funcţia</t>
  </si>
  <si>
    <t>Nivelul studiilor</t>
  </si>
  <si>
    <t>Coeficient</t>
  </si>
  <si>
    <t>Grad I</t>
  </si>
  <si>
    <t>Grad II</t>
  </si>
  <si>
    <t>S</t>
  </si>
  <si>
    <t>Director general administrativ al universitatii</t>
  </si>
  <si>
    <t>Director general adjunct administrativ al universitatii / Director</t>
  </si>
  <si>
    <t>NOTĂ:</t>
  </si>
  <si>
    <t>Director casa corpului didactic</t>
  </si>
  <si>
    <t>Notă:</t>
  </si>
  <si>
    <t>Administrator șef facultate</t>
  </si>
  <si>
    <t xml:space="preserve">Secretar-şef universitate </t>
  </si>
  <si>
    <t>Secretar-şef facultate</t>
  </si>
  <si>
    <t>Şef serviciu</t>
  </si>
  <si>
    <t>Nr. crt.</t>
  </si>
  <si>
    <t>An</t>
  </si>
  <si>
    <t>Gradația 0</t>
  </si>
  <si>
    <t>Profesor universitar</t>
  </si>
  <si>
    <t>peste 25 de ani</t>
  </si>
  <si>
    <t>20-25 ani</t>
  </si>
  <si>
    <t>15-20 ani</t>
  </si>
  <si>
    <t>10-15 ani</t>
  </si>
  <si>
    <t>5-10 ani</t>
  </si>
  <si>
    <t>Conferenţiar universitar</t>
  </si>
  <si>
    <t>3-5 ani</t>
  </si>
  <si>
    <t>Asistent universitar</t>
  </si>
  <si>
    <t>până la 3 ani</t>
  </si>
  <si>
    <t>1-5 ani</t>
  </si>
  <si>
    <t>până la 1 an</t>
  </si>
  <si>
    <t>SSD</t>
  </si>
  <si>
    <t>M</t>
  </si>
  <si>
    <t>debutant</t>
  </si>
  <si>
    <t>Nr. crt</t>
  </si>
  <si>
    <t xml:space="preserve">       debutant</t>
  </si>
  <si>
    <t>PL/M</t>
  </si>
  <si>
    <t>M/G</t>
  </si>
  <si>
    <t xml:space="preserve">Capitolul II - UNITĂŢI DE CERCETARE ŞTIINŢIFICĂ, DEZVOLTARE TEHNOLOGICĂ ŞI PROIECTARE </t>
  </si>
  <si>
    <t>1</t>
  </si>
  <si>
    <t>2</t>
  </si>
  <si>
    <t>3</t>
  </si>
  <si>
    <t>Director institut de cercetare
(Ordonator terţiar de credite)</t>
  </si>
  <si>
    <t>4</t>
  </si>
  <si>
    <t>Director adjunct institut de cercetare
(Ordonator terţiar de credite)</t>
  </si>
  <si>
    <t>5</t>
  </si>
  <si>
    <t>Director centru de cercetare; director stațiune de cercetare (Ordonator terţiar de credite)</t>
  </si>
  <si>
    <t>6</t>
  </si>
  <si>
    <t>Secretar ştiinţific institut de cercetare; secretar științific secție ASAS (Ordonator terţiar de credite)</t>
  </si>
  <si>
    <t>7</t>
  </si>
  <si>
    <t>Director adjunct centru de cercetare; director adjunct stațiune de cercetare (Ordonator terţiar de credite)</t>
  </si>
  <si>
    <t>8</t>
  </si>
  <si>
    <t>Secretar ştiinţific centru de cercetare; secretar științific stațiune de cercetare (Ordonator terţiar de credite)</t>
  </si>
  <si>
    <t>9</t>
  </si>
  <si>
    <t xml:space="preserve"> Notă: </t>
  </si>
  <si>
    <t>Cercetător ştiinţific I</t>
  </si>
  <si>
    <t>Cercetător ştiinţific II</t>
  </si>
  <si>
    <t>Cercetător ştiinţific III</t>
  </si>
  <si>
    <t>Cercetător ştiinţific</t>
  </si>
  <si>
    <t>Asistent de cercetare ştiinţifică</t>
  </si>
  <si>
    <t>Asistent de cercetare ştiinţifică stagiar</t>
  </si>
  <si>
    <t>Asistent I</t>
  </si>
  <si>
    <t>Asistent II</t>
  </si>
  <si>
    <t>Asistent stagiar</t>
  </si>
  <si>
    <t xml:space="preserve">Capitolul III  - CULTE </t>
  </si>
  <si>
    <t>Capitolul III lit. A - Salarii de bază pentru personalul clerical încadrat în unitățile bugetare</t>
  </si>
  <si>
    <t>Funcţii de execuţie</t>
  </si>
  <si>
    <t>Salariile de bază - lei 
Gradaţia 0</t>
  </si>
  <si>
    <t>1.</t>
  </si>
  <si>
    <t xml:space="preserve">Preot </t>
  </si>
  <si>
    <t xml:space="preserve">         gradul  I</t>
  </si>
  <si>
    <t xml:space="preserve">         gradul  II</t>
  </si>
  <si>
    <t xml:space="preserve">         definitiv</t>
  </si>
  <si>
    <t xml:space="preserve">         debutant </t>
  </si>
  <si>
    <t>2.</t>
  </si>
  <si>
    <t xml:space="preserve">   NOTĂ:</t>
  </si>
  <si>
    <t>1. Condiţiile de ocupare a gradelor profesionale se stabilesc prin hotărâre a Guvernului. Secretariatul de Stat pentru Culte este autorizat să certifice asimilarea funcţiilor de la alte culte cu cea de preot.</t>
  </si>
  <si>
    <t>2. Salariile de bază sunt prevăzute pentru gradaţia 0. Salariile de bază pentru gradaţiile 1 - 5 se determină prin majorarea salariilor de bază pentru gradaţia 0 potrivit prevederilor art. 10 din prezenta lege.</t>
  </si>
  <si>
    <t>Preot - gradul I</t>
  </si>
  <si>
    <t>Preot - gradul II</t>
  </si>
  <si>
    <t>Preot - definitiv</t>
  </si>
  <si>
    <t>Preot - debutant</t>
  </si>
  <si>
    <t>Note:</t>
  </si>
  <si>
    <t>Preşedintele Senatului şi Preşedintele Camerei Deputaţilor</t>
  </si>
  <si>
    <t>Secretarii şi Chestorii Senatului şi ai Camerei Deputaţilor</t>
  </si>
  <si>
    <t>Ministru</t>
  </si>
  <si>
    <t>gradul I</t>
  </si>
  <si>
    <t>gradul II</t>
  </si>
  <si>
    <t xml:space="preserve"> </t>
  </si>
  <si>
    <t>Anexa nr. II - FAMILIA OCUPAȚIONALĂ DE FUNCȚII BUGETARE ”SĂNĂTATE SI ASISTENȚĂ SOCIALĂ”</t>
  </si>
  <si>
    <t xml:space="preserve">   Capitolul I  - Unităţi sanitare, de asistenţă socială şi de asistenţă medico-socială</t>
  </si>
  <si>
    <t>Nr.        crt.</t>
  </si>
  <si>
    <t>Manager</t>
  </si>
  <si>
    <r>
      <rPr>
        <sz val="10"/>
        <rFont val="Times New Roman"/>
        <family val="1"/>
      </rPr>
      <t>Director</t>
    </r>
    <r>
      <rPr>
        <strike/>
        <sz val="10"/>
        <rFont val="Times New Roman"/>
        <family val="1"/>
      </rPr>
      <t xml:space="preserve"> </t>
    </r>
    <r>
      <rPr>
        <sz val="10"/>
        <rFont val="Times New Roman"/>
        <family val="1"/>
      </rPr>
      <t>medical</t>
    </r>
  </si>
  <si>
    <t>Director economic</t>
  </si>
  <si>
    <t>Director general</t>
  </si>
  <si>
    <t xml:space="preserve">Nota </t>
  </si>
  <si>
    <t>Şef formaţie muncitori</t>
  </si>
  <si>
    <t>Director program de rezidenţiat medicină de urgenţă</t>
  </si>
  <si>
    <t>Medic şef ambulatoriu de specialitate şi altele similare</t>
  </si>
  <si>
    <t>Anexa nr. II - FAMILIA OCUPAȚIONALĂ DE FUNCȚII BUGETARE ”SĂNĂTATE ŞI ASISTENȚĂ SOCIALĂ”</t>
  </si>
  <si>
    <t>Medic primar</t>
  </si>
  <si>
    <t>Medic primar dentist</t>
  </si>
  <si>
    <t>Medic specialist</t>
  </si>
  <si>
    <t>Medic specialist dentist</t>
  </si>
  <si>
    <t>Medic rezident anul IV-V</t>
  </si>
  <si>
    <t>Medic dentist rezident anul IV-V</t>
  </si>
  <si>
    <t>Medic rezident anul III</t>
  </si>
  <si>
    <t>Medic dentist rezident anul III</t>
  </si>
  <si>
    <t>Medic rezident anul II</t>
  </si>
  <si>
    <t>Medic dentist rezident anul II</t>
  </si>
  <si>
    <t>Medic rezident anul I</t>
  </si>
  <si>
    <t>Medic dentist rezident anul I</t>
  </si>
  <si>
    <t>Medic</t>
  </si>
  <si>
    <t>Medic dentist</t>
  </si>
  <si>
    <t>Farmacist primar *1)</t>
  </si>
  <si>
    <t>Farmacist specialist</t>
  </si>
  <si>
    <t>Farmacist</t>
  </si>
  <si>
    <t>Farmacist rezident anul III</t>
  </si>
  <si>
    <t>Farmacist rezident anul II</t>
  </si>
  <si>
    <t>Farmacist rezident anul I</t>
  </si>
  <si>
    <t>Asistent medical principal *2)</t>
  </si>
  <si>
    <t>PL</t>
  </si>
  <si>
    <t>Asistent medical debutant *2)</t>
  </si>
  <si>
    <t>Asistent medical *2)</t>
  </si>
  <si>
    <t>Tehnician dentar principal *3)</t>
  </si>
  <si>
    <t>Tehnician dentar  *3)</t>
  </si>
  <si>
    <t>Tehnician dentar debutant *3)</t>
  </si>
  <si>
    <t>Soră medicală principală *4)</t>
  </si>
  <si>
    <t>Soră medicală  *4)</t>
  </si>
  <si>
    <t>Soră medicală debutant *4)</t>
  </si>
  <si>
    <t>Autopsier principal</t>
  </si>
  <si>
    <t>Autopsier</t>
  </si>
  <si>
    <t>Autopsier debutant</t>
  </si>
  <si>
    <t>Psiholog principal</t>
  </si>
  <si>
    <t>Psiholog specialist</t>
  </si>
  <si>
    <t>Psiholog practicant</t>
  </si>
  <si>
    <t>Psiholog stagiar</t>
  </si>
  <si>
    <t>Infirmieră, agent DDD</t>
  </si>
  <si>
    <t>M;G</t>
  </si>
  <si>
    <t>Infirmieră, agent DDD; debutant</t>
  </si>
  <si>
    <t>Brancardier, băieş, nămolar, spălătoreasă, îngrijitoare</t>
  </si>
  <si>
    <t xml:space="preserve">    NOTĂ:</t>
  </si>
  <si>
    <t>Director</t>
  </si>
  <si>
    <t>Contabil-șef</t>
  </si>
  <si>
    <t>Şef centru</t>
  </si>
  <si>
    <t>Coordonator personal de specialitate</t>
  </si>
  <si>
    <t>S;SSD; PL</t>
  </si>
  <si>
    <t>Logoped, profesor CFM,  interpret în limbajul mimico-gestual și al limbajului specific persoanelor cu surdocecitate, kinetoterapeut, psihopedagog,  terapeut ocupational; principal</t>
  </si>
  <si>
    <t xml:space="preserve">Logoped, profesor CFM,  interpret în limbajul mimico gestual și al limbajului specific persoanelor cu surdocecitate, kinetoterapeut, psihopedagog,  terapeut ocupational </t>
  </si>
  <si>
    <t>Logoped, profesor CFM,  interpret în limbajul mimico gestual și al limbajului specific persoanelor cu surdocecitate, kinetoterapeut, psihopedagog,  terapeut ocupational; debutant</t>
  </si>
  <si>
    <t>Fiziokinetoterapeut principal</t>
  </si>
  <si>
    <t>Fiziokinetoterapeut specialist</t>
  </si>
  <si>
    <t xml:space="preserve">Fiziokinetoterapeut </t>
  </si>
  <si>
    <t>Fiziokinetoterapeut debutant</t>
  </si>
  <si>
    <t>Educator  principal</t>
  </si>
  <si>
    <t xml:space="preserve">Educator </t>
  </si>
  <si>
    <t>Educator   debutant</t>
  </si>
  <si>
    <t>Asistent medical, tehnician de audiologie și protezare auditivă; principal</t>
  </si>
  <si>
    <t>Asistent medical, tehnician de audiologie și protezare auditivă</t>
  </si>
  <si>
    <t>Asistent medical, tehnician de audiologie și protezare auditivă; debutant</t>
  </si>
  <si>
    <t>Educator,  profesor CFM,  educator puericultor, asistent medical;  principal *1)</t>
  </si>
  <si>
    <t>Educator, profesor CFM,  educator puericultor, asistent medical *1)</t>
  </si>
  <si>
    <t>Educator,  profesor CFM,  educator puericultor, asistent medical; debutant *1)</t>
  </si>
  <si>
    <t>Educator,  educator puericultor, asistent medical;   principal 1*)</t>
  </si>
  <si>
    <t>Educator, educator puericultor, asistent medical 1*)</t>
  </si>
  <si>
    <t>Educator,  educator puericultor, asistent medical;   debutant 1*)</t>
  </si>
  <si>
    <t>Profesor CFM, interpret în limbaj mimico gestual și al limbajului specific persoanelor cu surdocecitate</t>
  </si>
  <si>
    <t xml:space="preserve">Instructor de educaţie,  instructor CFM; principal </t>
  </si>
  <si>
    <t>Instructor de educaţie, instructor CFM</t>
  </si>
  <si>
    <t>Instructor de educaţie,  instructor CFM; debutant</t>
  </si>
  <si>
    <t>Instructor de ergoterapie, art terapeut, animator socio-educativ, pedagog de recuperare; principal</t>
  </si>
  <si>
    <t xml:space="preserve"> PL</t>
  </si>
  <si>
    <t xml:space="preserve">Instructor de ergoterapie, art terapeut, animator socio-educativ, pedagog de recuperare </t>
  </si>
  <si>
    <t>Instructor de ergoterapie, art terapeut, animator socio-educativ, pedagog de recuperare; debutant</t>
  </si>
  <si>
    <t>Soră medicală, masor; principal</t>
  </si>
  <si>
    <t>Soră medicală, masor</t>
  </si>
  <si>
    <t>Soră medicală, masor; debutant</t>
  </si>
  <si>
    <t>M,G</t>
  </si>
  <si>
    <t>Părinte social, îngrijitor la domiciliu, asistent personal</t>
  </si>
  <si>
    <t>Tehnician protezist, tehnician audioprotezist</t>
  </si>
  <si>
    <t>M, PL</t>
  </si>
  <si>
    <t>Agent informare privind cariera</t>
  </si>
  <si>
    <t xml:space="preserve"> *1) Se aplică şi funcţiilor de asistent de fiziokinetoterapie, asistent medico-social, asistent medical generalist, tehnician de audiologie şi protezare auditivă, asistent medical de geriatrie, gerontologie şi asistenţă socială pentru vârstnici, asistent medical de igienă şi sănătate publică, fiziokinetoterapeut, nutriţionist şi dietetician, lucrător social, interpret în limbajul mimico-gestual şi al limbajului specific persoanelor cu surdocecitate, mediator social.</t>
  </si>
  <si>
    <t>Infirmieră</t>
  </si>
  <si>
    <t>G</t>
  </si>
  <si>
    <t>Infirmieră debutantă</t>
  </si>
  <si>
    <t>Supraveghetor de noapte</t>
  </si>
  <si>
    <t>Supraveghetor de noapte debutant</t>
  </si>
  <si>
    <t>Îngrijitoare, spălătoreasă</t>
  </si>
  <si>
    <t>Bucătar</t>
  </si>
  <si>
    <t>Notă</t>
  </si>
  <si>
    <t>Anexa nr. III - FAMILIA OCUPAȚIONALĂ DE FUNCȚII BUGETARE ”CULTURĂ”</t>
  </si>
  <si>
    <t>Nr.      crt.</t>
  </si>
  <si>
    <t>Manager (director general/director)</t>
  </si>
  <si>
    <t xml:space="preserve">S  </t>
  </si>
  <si>
    <t>Director general adjunct</t>
  </si>
  <si>
    <t>Director adjunct, contabil-şef, inginer-şef</t>
  </si>
  <si>
    <t>Şef secţie</t>
  </si>
  <si>
    <t>Şef birou, şef laborator, şef oficiu, șef atelier</t>
  </si>
  <si>
    <t>Șef atelier</t>
  </si>
  <si>
    <t>PL; M</t>
  </si>
  <si>
    <t xml:space="preserve">Supraveghetor sală, controlor bilete, garderobier, plasator sală, </t>
  </si>
  <si>
    <t>Supraveghetor sală, controlor bilete, garderobier, plasator sală</t>
  </si>
  <si>
    <t xml:space="preserve">S   </t>
  </si>
  <si>
    <t>Supraveghetor sală</t>
  </si>
  <si>
    <t>Mânuitor carte, garderobier</t>
  </si>
  <si>
    <t>Director adjunct, contabil şef, inginer şef</t>
  </si>
  <si>
    <t>Biolog, fizician, chimist, sociolog, psiholog</t>
  </si>
  <si>
    <t>Supraveghetor muzeu, controlor bilete</t>
  </si>
  <si>
    <t>Garderobier</t>
  </si>
  <si>
    <t>Manager (Redactor - şef, Director )</t>
  </si>
  <si>
    <t>Redactor-şef adjunct</t>
  </si>
  <si>
    <t>Manager (director)</t>
  </si>
  <si>
    <t>Director adjunct, contabil-şef</t>
  </si>
  <si>
    <t>Anexa nr. IV - FAMILIA OCUPAȚIONALĂ DE FUNCȚII BUGETARE ”DIPLOMAȚIE”</t>
  </si>
  <si>
    <t>MINISTERUL AFACERILOR EXTERNE</t>
  </si>
  <si>
    <t>Nivel studiilor</t>
  </si>
  <si>
    <t xml:space="preserve">Secretar general cu rang de ambasador                                                                   </t>
  </si>
  <si>
    <t xml:space="preserve">Secretar general adjunct cu rang de ministru plenipotenţiar   </t>
  </si>
  <si>
    <t>Director general cu rang de ministru consilier</t>
  </si>
  <si>
    <t>Director general adjunct, director de cabinet cu rang de consilier diplomatic</t>
  </si>
  <si>
    <t xml:space="preserve">Director cu rang de secretar I </t>
  </si>
  <si>
    <t>Director adjunct cu rang de secretar II</t>
  </si>
  <si>
    <t xml:space="preserve">Şef serviciu cu rang de secretar III    </t>
  </si>
  <si>
    <t>Nota :</t>
  </si>
  <si>
    <t>Ambasador</t>
  </si>
  <si>
    <t>Ministru plenipotenţiar</t>
  </si>
  <si>
    <t>Ministru consilier</t>
  </si>
  <si>
    <t>Consilier diplomatic, consul general</t>
  </si>
  <si>
    <t>Secretar I, consul</t>
  </si>
  <si>
    <t>Secretar II, viceconsul</t>
  </si>
  <si>
    <t>Secretar III</t>
  </si>
  <si>
    <t>Ataşat, agent consular</t>
  </si>
  <si>
    <t>Consilier relaţii, interpret relaţii I, consilier cabinet I</t>
  </si>
  <si>
    <t>Consilier relaţii, interpret relaţii II, consilier cabinet II</t>
  </si>
  <si>
    <t>Consilier relaţii, interpret relaţii III, consilier cabinet III</t>
  </si>
  <si>
    <t>Referent relaţii, referent comunicaţii, referent protecţie,curier diplomatic I, referent cabinet</t>
  </si>
  <si>
    <t>Referent relaţii, referent comunicaţii, referent protecţie, curier diplomatic I</t>
  </si>
  <si>
    <t>Referent relaţii, referent comunicaţii, referent protecţie, curier diplomatic I, referent cabinet</t>
  </si>
  <si>
    <t>Referent relaţii, referent comunicaţii, referent protecţie, curier diplomatic II</t>
  </si>
  <si>
    <t>10</t>
  </si>
  <si>
    <t>11</t>
  </si>
  <si>
    <t>12</t>
  </si>
  <si>
    <t>13</t>
  </si>
  <si>
    <t>14</t>
  </si>
  <si>
    <t>15</t>
  </si>
  <si>
    <t>16</t>
  </si>
  <si>
    <t>17</t>
  </si>
  <si>
    <t>18</t>
  </si>
  <si>
    <t>19</t>
  </si>
  <si>
    <t>Curier relaţii I</t>
  </si>
  <si>
    <t>20</t>
  </si>
  <si>
    <t>Curier relaţii II</t>
  </si>
  <si>
    <t>Anexa nr. V - FAMILIA OCUPAȚIONALĂ DE FUNCȚII BUGETARE ”JUSTIȚIE” ȘI CURTEA CONSTITUȚIONALĂ</t>
  </si>
  <si>
    <t>Vechimea în funcţie</t>
  </si>
  <si>
    <t>Judecator cu grad de ICCJ</t>
  </si>
  <si>
    <t>Peste 20 ani</t>
  </si>
  <si>
    <t xml:space="preserve">Procuror cu grad profesional corespunzător PICCJ, procurordin cadrul Direcţiei Naţionale Anticorupţie şi Direcţiei de Investigare a Infracţiunilor de Criminalitate Organizată şi Terorism </t>
  </si>
  <si>
    <t>6-10 ani</t>
  </si>
  <si>
    <t>Baza 0-3 ani</t>
  </si>
  <si>
    <t>Judecător stagiar, procuror stagiar</t>
  </si>
  <si>
    <t>Auditor de justiţie</t>
  </si>
  <si>
    <t>anul II</t>
  </si>
  <si>
    <t>anul I</t>
  </si>
  <si>
    <t xml:space="preserve">   </t>
  </si>
  <si>
    <t xml:space="preserve"> 1-5 ani</t>
  </si>
  <si>
    <t xml:space="preserve"> 0-1 ani</t>
  </si>
  <si>
    <t>Baza 1-5 ani</t>
  </si>
  <si>
    <t>Tehnician criminalist din cadrul parchetelor</t>
  </si>
  <si>
    <t>Tehnician criminalist debutant</t>
  </si>
  <si>
    <t>0-1 ani</t>
  </si>
  <si>
    <t>Asistentul judecatorului</t>
  </si>
  <si>
    <t>Baza 0-5 ani</t>
  </si>
  <si>
    <t>Profesor gradul I</t>
  </si>
  <si>
    <t>Profesor gradul II</t>
  </si>
  <si>
    <t>Expert gradul I</t>
  </si>
  <si>
    <t>Secretar gradul I</t>
  </si>
  <si>
    <t xml:space="preserve">   Notă:</t>
  </si>
  <si>
    <t>1. În funcţiile de profesor gradul I şi gradul II pot fi numite numai cadre didactice care au titlul de profesor universitar şi, respectiv, de conferenţiar universitar.</t>
  </si>
  <si>
    <t>Şef laborator interjudeţean expertize criminalistice, şef sector</t>
  </si>
  <si>
    <t>Expert criminalist gradul I</t>
  </si>
  <si>
    <t xml:space="preserve">Expert criminalist gradul II </t>
  </si>
  <si>
    <t xml:space="preserve">Expert criminalist gradul III </t>
  </si>
  <si>
    <t xml:space="preserve">Expert criminalist gradul IV </t>
  </si>
  <si>
    <t>Asistent criminalist</t>
  </si>
  <si>
    <t>Baza 0-1 ani</t>
  </si>
  <si>
    <t xml:space="preserve">Tehnician criminalist </t>
  </si>
  <si>
    <t xml:space="preserve">Secretar – dactilograf laborator expertize criminalistice </t>
  </si>
  <si>
    <t>Secretar – dactilograf laborator expertize criminalistice debutant</t>
  </si>
  <si>
    <t xml:space="preserve">  Notă:</t>
  </si>
  <si>
    <t>Director general  ONRC</t>
  </si>
  <si>
    <t>Director ONRC/ORCT</t>
  </si>
  <si>
    <t>Director adjunct ORCT</t>
  </si>
  <si>
    <t>Vechime în Specialitate</t>
  </si>
  <si>
    <t>IA</t>
  </si>
  <si>
    <t>I</t>
  </si>
  <si>
    <t>II</t>
  </si>
  <si>
    <t>Debutant</t>
  </si>
  <si>
    <t>Referent asistent</t>
  </si>
  <si>
    <t>Director general al Direcției Naționale de Probațiune ( Vechime în probațiune de cel puțin 8 ani  și să fie consilier sau inspector de probațiune gradul principal I sau superior)</t>
  </si>
  <si>
    <t>-</t>
  </si>
  <si>
    <t>Director general adjunct al Direcției Naționale de Probațiune ( Vechime în probațiune de cel puțin 8 ani  și să fie consilier sau inspector de probațiune gradul principal I sau superior)</t>
  </si>
  <si>
    <t>Director de departament în cadrul Direcției Naționale de Probațiune (să își desfășoare activitatea în structura centrală a Direcției și să aibă o vechime efectivă în Direcție de cel puțin doi ani)</t>
  </si>
  <si>
    <t>Șef Serviciu în cadrul Direcției Naționale de Probațiune( să își desfășoare activitatea în structura centrală a Direcției și să aiba o vechime efectivă în direcție de cel putin doi ani)</t>
  </si>
  <si>
    <t>peste 20 ani</t>
  </si>
  <si>
    <t>Șef serviciu de probațiune (local) (vechime în probațiune de cel puțin 4 ani și să fie consilier de probațiune principal gradele II, I sau consilier de probațiune superior)</t>
  </si>
  <si>
    <t>baza 0-5 ani</t>
  </si>
  <si>
    <t>Minim</t>
  </si>
  <si>
    <t>Maxim</t>
  </si>
  <si>
    <t>Funcţii corespunzătoare gradului de subinspector de poliţie/poliție penitenciară debutant</t>
  </si>
  <si>
    <t>Funcţii corespunzătoare gradului de agent - agent șef principal de poliţie/penitenciare (șef formațiune)</t>
  </si>
  <si>
    <t>Funcţii corespunzătoare gradului de agent - agent șef principal de poliţie/penitenciare</t>
  </si>
  <si>
    <t>Funcţii corespunzătoare gradului de agent de poliţie/penitenciare debutant</t>
  </si>
  <si>
    <t>Funcţii corespunzătoare gradului de maistru militar principal</t>
  </si>
  <si>
    <t>Funcţii corespunzătoare gradului de maistru militar clasa I</t>
  </si>
  <si>
    <t>Funcţii corespunzătoare gradului de plutonier adjutant</t>
  </si>
  <si>
    <t>Funcţii corespunzătoare gradului de maistru militar clasa a II-a</t>
  </si>
  <si>
    <t>Funcţii corespunzătoare gradului de plutonier major</t>
  </si>
  <si>
    <t>Funcţii corespunzătoare gradului de maistru militar clasa a III-a</t>
  </si>
  <si>
    <t>Funcţii corespunzătoare gradului de plutonier</t>
  </si>
  <si>
    <t>Funcţii corespunzătoare gradului de maistru militar clasa a IV-a</t>
  </si>
  <si>
    <t>Funcţii corespunzătoare gradului de sergent-major</t>
  </si>
  <si>
    <t>Funcţii corespunzătoare gradului de maistru militar clasa a V-a</t>
  </si>
  <si>
    <t>Funcţii corespunzătoare gradului de sergent</t>
  </si>
  <si>
    <t>Funcţii corespunzătoare gradului de caporal clasa I</t>
  </si>
  <si>
    <t>Funcţii corespunzătoare gradului de caporal clasa a II-a</t>
  </si>
  <si>
    <t>Funcţii corespunzătoare gradului de caporal clasa a III-a</t>
  </si>
  <si>
    <t>Funcţii corespunzătoare gradului de fruntaș</t>
  </si>
  <si>
    <t>Funcţii corespunzătoare gradului de soldat</t>
  </si>
  <si>
    <t>Nota:</t>
  </si>
  <si>
    <t>ANEXA VII</t>
  </si>
  <si>
    <t>Reglementări specifice personalului din autorităţile şi instituţiile publice finanţate integral din venituri proprii, aflate în subordinea, sub autoritatea, în coordonarea Guvernului, ministerelor şi a celorlalte organe de specialitate ale administraţiei publice centrale şi locale, din cele aflate în coordonarea prim-ministrului, precum şi din cele aflate sub controlul Parlamentului</t>
  </si>
  <si>
    <t>minim</t>
  </si>
  <si>
    <t>maxim</t>
  </si>
  <si>
    <t>Studii superioare</t>
  </si>
  <si>
    <t>Studii superioare de scurta durată</t>
  </si>
  <si>
    <t>Studii postliceale</t>
  </si>
  <si>
    <t>Studii medii</t>
  </si>
  <si>
    <t>Studii generale</t>
  </si>
  <si>
    <t>Anexa nr. VIII  - FAMILIA OCUPAȚIONALĂ DE FUNCȚII BUGETARE ”ADMINISTRAȚIE”</t>
  </si>
  <si>
    <t>Capitolul I lit. A - Salarizarea funcționarilor publici</t>
  </si>
  <si>
    <t>Secretar general</t>
  </si>
  <si>
    <t>Secretar general adjunct/comisar general</t>
  </si>
  <si>
    <t>Șef departament</t>
  </si>
  <si>
    <t xml:space="preserve">Consilier parlamentar </t>
  </si>
  <si>
    <t xml:space="preserve">Expert parlamentar </t>
  </si>
  <si>
    <t xml:space="preserve">Consultant parlamentar </t>
  </si>
  <si>
    <t xml:space="preserve">Şef cabinet </t>
  </si>
  <si>
    <r>
      <rPr>
        <sz val="10"/>
        <rFont val="Times New Roman"/>
        <family val="1"/>
      </rPr>
      <t xml:space="preserve">Arhitect-şef </t>
    </r>
    <r>
      <rPr>
        <vertAlign val="superscript"/>
        <sz val="10"/>
        <rFont val="Times New Roman"/>
        <family val="1"/>
      </rPr>
      <t>2)</t>
    </r>
  </si>
  <si>
    <t>Director executiv (conducător al unei instituții publice de interes local cu personalitate juridică)</t>
  </si>
  <si>
    <t>Capitolul II lit. A - Salarizarea personalului contractual din administrația publică centrală de specialitate, servicii deconcentrate ale ministerelor și ale altor organe centrale de specialitate, prefecturi, consilii județene, municipii, administrația publică locală - consilii, primării şi servicii publice din subordinea acestora</t>
  </si>
  <si>
    <t xml:space="preserve">  a) Funcţii de conducere</t>
  </si>
  <si>
    <t xml:space="preserve">Secretar general                                                                            </t>
  </si>
  <si>
    <t xml:space="preserve">Secretar general adjunct                                                        </t>
  </si>
  <si>
    <t>Şef departament</t>
  </si>
  <si>
    <t>Director general, inspector de stat șef, inspector general</t>
  </si>
  <si>
    <t>Director general adjunct,  inspector de stat șef adjunct, inspector general adjunct</t>
  </si>
  <si>
    <t>Director, inspector șef, șef sector, șef compartiment</t>
  </si>
  <si>
    <t>Director adjunct, inspector șef adjunct, contabil șef, inginer șef</t>
  </si>
  <si>
    <t>Şef serviciu, șef secție, președinte federație</t>
  </si>
  <si>
    <t xml:space="preserve">  b) Funcţii de execuţie</t>
  </si>
  <si>
    <t xml:space="preserve">debutant  </t>
  </si>
  <si>
    <t xml:space="preserve">gradul I </t>
  </si>
  <si>
    <t xml:space="preserve">debutant </t>
  </si>
  <si>
    <t>Coeficienți pentru personalul care îndeplineşte funcţii specifice comerţului exterior şi cooperării economice</t>
  </si>
  <si>
    <t>Director general cu rang diplomatic</t>
  </si>
  <si>
    <t>Director general adjunct, director de cabinet cu rang diplomatic</t>
  </si>
  <si>
    <t>Director cu rang diplomatic</t>
  </si>
  <si>
    <t>Director adjunct cu rang diplomatic</t>
  </si>
  <si>
    <t>Şef serviciu cu rang diplomatic</t>
  </si>
  <si>
    <t>Consilier economic</t>
  </si>
  <si>
    <t>Ataşat economic</t>
  </si>
  <si>
    <t>Funcţii specifice Arhivelor Naţionale</t>
  </si>
  <si>
    <t>Director institutie subordonata</t>
  </si>
  <si>
    <t>Director adjunct institutie subordonata</t>
  </si>
  <si>
    <t>Director directie</t>
  </si>
  <si>
    <t>Consilier al directorului general</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</si>
  <si>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</si>
  <si>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</si>
  <si>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</si>
  <si>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</si>
  <si>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</si>
  <si>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</si>
  <si>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</si>
  <si>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</si>
  <si>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</si>
  <si>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</si>
  <si>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</si>
  <si>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</si>
  <si>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</si>
  <si>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</si>
  <si>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</si>
  <si>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</si>
  <si>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</si>
  <si>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</si>
  <si>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</si>
  <si>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</si>
  <si>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</si>
  <si>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</si>
  <si>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</si>
  <si>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</si>
  <si>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</si>
  <si>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</si>
  <si>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Arhivar</t>
  </si>
  <si>
    <t>47</t>
  </si>
  <si>
    <t>Arhivar debutant</t>
  </si>
  <si>
    <t>Director de cabinet</t>
  </si>
  <si>
    <t>Consilier</t>
  </si>
  <si>
    <t>Expert</t>
  </si>
  <si>
    <t xml:space="preserve">Consultant </t>
  </si>
  <si>
    <t>Şef cabinet</t>
  </si>
  <si>
    <t>Şef cabinet, stenodactilograf, referent</t>
  </si>
  <si>
    <t>Secretar cabinet, secretar dactilograf, curier personal (şofer)</t>
  </si>
  <si>
    <t>Consultant</t>
  </si>
  <si>
    <t>Șef Cabinet, referent</t>
  </si>
  <si>
    <t>S, SSD, PL, M</t>
  </si>
  <si>
    <t xml:space="preserve">Curier personal ( șofer ) </t>
  </si>
  <si>
    <t>M, G</t>
  </si>
  <si>
    <t>Manager superior securitate cibernetica</t>
  </si>
  <si>
    <t>Manager securitate cibernetica</t>
  </si>
  <si>
    <t>Coordonator superior securitate cibernetica</t>
  </si>
  <si>
    <t>Coordonator securitate cibernetica</t>
  </si>
  <si>
    <t xml:space="preserve">Principal </t>
  </si>
  <si>
    <t>Asistent</t>
  </si>
  <si>
    <t>Director adjunct</t>
  </si>
  <si>
    <t>Şef compartiment</t>
  </si>
  <si>
    <t>Director, Şef sector audit</t>
  </si>
  <si>
    <t>Referent de securitate a informaţiilor</t>
  </si>
  <si>
    <t>Funcţii de execuţie pe grade şi trepte profesionale</t>
  </si>
  <si>
    <t xml:space="preserve">Medic veterinar gradul I / Medic primar veterinar                                                                         </t>
  </si>
  <si>
    <t xml:space="preserve">Şoferi I - ambulanţe veterinare, autolaboratoare, maşini de dezinfecţie, maşini de intervenţie şi alte maşini, conducatori salupa, motorist, marinar </t>
  </si>
  <si>
    <t xml:space="preserve">Şoferi II - ambulanţe veterinare, autolaboratoare, maşini de dezinfecţie, maşini de intervenţie şi alte maşini, conducatori salupa, motorist, marinar </t>
  </si>
  <si>
    <t>activitate în specialitatea funcţiei.</t>
  </si>
  <si>
    <t xml:space="preserve">    a) Sporuri:</t>
  </si>
  <si>
    <t xml:space="preserve">    b) Alte drepturi:</t>
  </si>
  <si>
    <t xml:space="preserve">    (2) Cadrele didactice prevăzute la alin. (1), cu excepţia rezidenţilor, desfăşoară activitate integrată prin cumul de funcţii în baza unui contract individual de muncă cu 1/2 normă, în limita posturilor normate şi vacante.</t>
  </si>
  <si>
    <t xml:space="preserve">    (3) Cadrele didactice prevăzute la alin. (2), care au fost integrate o perioadă mai mare de 5 ani în unităţi sanitar-veterinare, la încetarea raporturilor de muncă cu unităţile de învăţământ, îşi pot continua activitatea, cu normă întreagă, în unităţile sanitar-veterinare în care au fost integrate, în baza unui contract individual de muncă pe perioadă nedeterminată.</t>
  </si>
  <si>
    <t xml:space="preserve"> *) Instituţia prefectului, serviciile publice deconcentrate ale ministerelor şi ale celorlalte organe ale administraţiei publice centrale din unităţile administrativ-teritoriale, instituţiile cu atribuţii în domeniul administrării, gestionării, expertizării şi restaurării monumentelor istorice din subordinea Ministerului Culturii, structurile teritoriale ale Academiei Române.</t>
  </si>
  <si>
    <t>Notă;</t>
  </si>
  <si>
    <t>IV. Funcţiile din administratia publica locală</t>
  </si>
  <si>
    <t>Secretar</t>
  </si>
  <si>
    <t>Șef formație paza/pompieri</t>
  </si>
  <si>
    <t>Îngrijitor</t>
  </si>
  <si>
    <t>grad II</t>
  </si>
  <si>
    <t>Şef serviciu voluntar pentru situaţii de urgenţă</t>
  </si>
  <si>
    <t>Şef compartiment pentru prevenire</t>
  </si>
  <si>
    <t>Specialist pentru prevenire</t>
  </si>
  <si>
    <t xml:space="preserve">Servant pompier </t>
  </si>
  <si>
    <t xml:space="preserve">Şef grupă intervenţie      </t>
  </si>
  <si>
    <t xml:space="preserve">Şef echipă specializată  </t>
  </si>
  <si>
    <t xml:space="preserve">Mecanic utilaj    </t>
  </si>
  <si>
    <t>Conducător autospecială</t>
  </si>
  <si>
    <t>Anexa nr.VIII  - FAMILIA OCUPAȚIONALĂ DE FUNCȚII BUGETARE ”ADMINISTRAȚIE”</t>
  </si>
  <si>
    <t>Capitolul II lit. B - Alte unități bugetare de subordonare centrală și locală, precum și din compartimentele de contabilitate, financiar, aprovizionare, investiții</t>
  </si>
  <si>
    <t>Nivelul potrivit studiilor</t>
  </si>
  <si>
    <t>Președinte club</t>
  </si>
  <si>
    <t>gradul III</t>
  </si>
  <si>
    <t xml:space="preserve">Capitolul II lit. C - Alte funcții comune din sectorul bugetar </t>
  </si>
  <si>
    <t>Nr. Crt.</t>
  </si>
  <si>
    <t xml:space="preserve"> Şef formaţie muncitori</t>
  </si>
  <si>
    <t>M; G</t>
  </si>
  <si>
    <t xml:space="preserve"> Secretar</t>
  </si>
  <si>
    <t xml:space="preserve"> Şef formaţie pază/ pompieri</t>
  </si>
  <si>
    <t>Bucătar calificat</t>
  </si>
  <si>
    <t>Bucătar, lenjereasă</t>
  </si>
  <si>
    <t>1.  În unităţile bugetare din subordinea ministerelor şi a celorlalte instituţii ale administraţiei publice, încadrarea şoferilor se face ţinându-se seama de importanţa activităţii şi de autovehiculul pe care îl deservesc.</t>
  </si>
  <si>
    <t>Capitolul II lit. D - UNITĂȚI SPORTIVE</t>
  </si>
  <si>
    <t>Nr.crt.</t>
  </si>
  <si>
    <t>Nivelul studiilor*)</t>
  </si>
  <si>
    <t>Capitolul II lit.E - UNITĂŢI DE NAVIGAŢIE</t>
  </si>
  <si>
    <t>Şef grup scafandri</t>
  </si>
  <si>
    <t>Comandant instructor</t>
  </si>
  <si>
    <t>Şef mecanic instructor</t>
  </si>
  <si>
    <t xml:space="preserve">Comandant </t>
  </si>
  <si>
    <t>Comandant sub 3000 TRB/GRT</t>
  </si>
  <si>
    <t>Şef mecanic</t>
  </si>
  <si>
    <t>Şef mecanic sub 3000 KW</t>
  </si>
  <si>
    <t>Ofiţer maritim punte</t>
  </si>
  <si>
    <t>Căpitan maritim-portuar</t>
  </si>
  <si>
    <t>SSD, M</t>
  </si>
  <si>
    <t>Şef mecanic fluvial</t>
  </si>
  <si>
    <t>Timonier fluvial</t>
  </si>
  <si>
    <t xml:space="preserve">Mecanic </t>
  </si>
  <si>
    <t>Marinar stagiar</t>
  </si>
  <si>
    <t>Mecanic stagiar</t>
  </si>
  <si>
    <t>Şef echipaj (nostrom) / Aj.of.mec/Șef timonier</t>
  </si>
  <si>
    <t>Conducător şalupă, timonier maritim</t>
  </si>
  <si>
    <t>Scafandru salvator</t>
  </si>
  <si>
    <t>Scafandru autonom</t>
  </si>
  <si>
    <t>Scafandru greu (cu alimentare de la suprafață)</t>
  </si>
  <si>
    <t>Scafandru debutant</t>
  </si>
  <si>
    <t xml:space="preserve"> II. Alte drepturi  </t>
  </si>
  <si>
    <t xml:space="preserve">Drepturile salariale specifice personalului A.R.S.V.O.M  </t>
  </si>
  <si>
    <t>Capitolul II lit. F - AVIAŢIA CIVILA</t>
  </si>
  <si>
    <t>AEROCLUBUL ROMÂNIEI ŞI SCOALA SUPERIOARĂ DE AVIAŢIE CIVILĂ</t>
  </si>
  <si>
    <t xml:space="preserve">      </t>
  </si>
  <si>
    <t>Comandant aeroclub teritorial; Şef serviciu aerodrom</t>
  </si>
  <si>
    <t>Şef zbor aeroclub teritorial; Şef pregătire la sol</t>
  </si>
  <si>
    <t>Şef secție întreținere și reparații de bază; Şef serviciu întreţinere aeronave</t>
  </si>
  <si>
    <t>Şef sector tehnic</t>
  </si>
  <si>
    <t>Şef birou  proiecte  şi componente aeronautice; Şef birou tehnic tehnologic;</t>
  </si>
  <si>
    <t>Director zbor; Director</t>
  </si>
  <si>
    <t>Director tehnic; Director</t>
  </si>
  <si>
    <t>Şef serviciu informare zboruri-navigaţie; Şef serviciu dispecerat zbor</t>
  </si>
  <si>
    <t xml:space="preserve">Şef  birou managementul  calităţii </t>
  </si>
  <si>
    <t>Şef birou securitate aeronautică;Şef birou siguranţă aeronautică</t>
  </si>
  <si>
    <t>Pilot instructor</t>
  </si>
  <si>
    <t xml:space="preserve">    clasa  I </t>
  </si>
  <si>
    <t xml:space="preserve">    clasa a II-a</t>
  </si>
  <si>
    <t xml:space="preserve">    clasa a III-a</t>
  </si>
  <si>
    <t>Pilot aeronavă</t>
  </si>
  <si>
    <t xml:space="preserve">    clasa a I-a</t>
  </si>
  <si>
    <t>Instructor paraşutism</t>
  </si>
  <si>
    <t xml:space="preserve">    clasa  I</t>
  </si>
  <si>
    <t>Mecanic navigant instructor</t>
  </si>
  <si>
    <t xml:space="preserve">Mecanic navigant </t>
  </si>
  <si>
    <t>Inginer recepţie şi control</t>
  </si>
  <si>
    <t>Inspector pilotaj</t>
  </si>
  <si>
    <t xml:space="preserve">    clasa I</t>
  </si>
  <si>
    <t xml:space="preserve">    clasa  a II-a</t>
  </si>
  <si>
    <t xml:space="preserve">     *) Nivelul studiilor şi condiţiile de ocupare a funcţiilor se stabilesc prin ordin al ministrului transporturilor</t>
  </si>
  <si>
    <t xml:space="preserve">Inginer de aviaţie </t>
  </si>
  <si>
    <t>S + Licenţă</t>
  </si>
  <si>
    <t xml:space="preserve">       clasa I</t>
  </si>
  <si>
    <t xml:space="preserve">       clasa a  II-a</t>
  </si>
  <si>
    <t xml:space="preserve">       clasa a  III-a</t>
  </si>
  <si>
    <t xml:space="preserve">       clasa a  IV-a</t>
  </si>
  <si>
    <t xml:space="preserve">Tehnician aviaţie </t>
  </si>
  <si>
    <t xml:space="preserve">M + Licenţă </t>
  </si>
  <si>
    <t>Mecanic de aviație</t>
  </si>
  <si>
    <t>M + Licență sau Şcoală profesionala + Licenţă</t>
  </si>
  <si>
    <t>Mecanic pentru întreţinerea aparatelor de lansare la zbor (turn de paraşutism, automosor)</t>
  </si>
  <si>
    <t>Şcoală profesionala + Licenţă</t>
  </si>
  <si>
    <t xml:space="preserve">Maistru de aviaţie </t>
  </si>
  <si>
    <t>Şcoală  maiştri + Licenţă</t>
  </si>
  <si>
    <t>Inspector aeronautic</t>
  </si>
  <si>
    <t xml:space="preserve">S+ Licenţă sau autorizaţie sau certificat </t>
  </si>
  <si>
    <t xml:space="preserve">       clasa a II-a</t>
  </si>
  <si>
    <t>Expert instruire sol</t>
  </si>
  <si>
    <t>clasa I</t>
  </si>
  <si>
    <t>clasa II-a</t>
  </si>
  <si>
    <t>clasa III-a</t>
  </si>
  <si>
    <t>Dispecer operaţiuni zbor</t>
  </si>
  <si>
    <t>M + Curs  de calificare + Licenţă</t>
  </si>
  <si>
    <t xml:space="preserve">      debutant</t>
  </si>
  <si>
    <t>Dispecer operaţiuni sol</t>
  </si>
  <si>
    <t>Indemnizaţii de zbor pentru personalul navigant şi tehnic navigant profesionist, precum şi indemnizaţia de exploatare pentru personalul tehnic aeronautic, inclusiv personalul care ocupă funcții de conducere și specialitate</t>
  </si>
  <si>
    <t>Activitatea pentru care se acordă</t>
  </si>
  <si>
    <t>Indemnizaţia - limită maximă</t>
  </si>
  <si>
    <t>Misiuni prevăzute în Codul Aerian</t>
  </si>
  <si>
    <t>Salturi cu paraşuta</t>
  </si>
  <si>
    <t>Lansarea la zbor a aeronavelor şi aterizări</t>
  </si>
  <si>
    <t>Lucrări de întreţinere de bază</t>
  </si>
  <si>
    <t>Pliaj paraşute</t>
  </si>
  <si>
    <t>Lansare paraşute din turn de paraşutism</t>
  </si>
  <si>
    <t>Evaluare pentru emitere/reinnoire certificat de navigabilitate  aeronave</t>
  </si>
  <si>
    <t>Oră zbor simulator</t>
  </si>
  <si>
    <t>Instruire sol teoretică şi practică</t>
  </si>
  <si>
    <t>Examinare în zbor</t>
  </si>
  <si>
    <t>1. Indemnizaţia de zbor la bază pentru zboruri de acrobaţie şi înaltă acrobaţie aeriană va fi echivalată, astfel:</t>
  </si>
  <si>
    <t xml:space="preserve">    - o oră zbor acrobaţie                 = 2 ore zbor normal</t>
  </si>
  <si>
    <t xml:space="preserve">    - o oră zbor înaltă acrobaţie       = 4 ore zbor normal</t>
  </si>
  <si>
    <t xml:space="preserve">    - o oră zbor formatie                  = 4 ore zbor normal</t>
  </si>
  <si>
    <t xml:space="preserve">    - o oră zbor special                    = 4 ore zbor normal</t>
  </si>
  <si>
    <t>2. Criteriile pentru acordarea indemnizaţiei de zbor şi de exploatare pe funcţii şi misiuni, în limitele maxime prevăzute, precum şi majorarea cu până la 60% a indemnizaţiei pentru zborurile ce se execută în condiţii deosebite se stabilesc prin decizia directorului general al Aeroclubului României. Valoarea indemnizaţiei de zbor şi de exploatare pe funcţii şi misiuni va fi stabilită prin criterii, astfel încât să nu depăşească alocaţia bugetară pe anul în curs.</t>
  </si>
  <si>
    <t>Capitolul II lit. G - AGRICULTURĂ</t>
  </si>
  <si>
    <t>Autoritatea Națională Fitosanitară;</t>
  </si>
  <si>
    <t>Laboratorul central pentru controlul calităţii seminţelor şi materialului săditor;</t>
  </si>
  <si>
    <t xml:space="preserve"> Laboratoarele pentru controlul calităţii şi igienei vinului</t>
  </si>
  <si>
    <t xml:space="preserve">*) Specialitatea funcţiei de inginer este cea care se regăseşte în activitatea de bază a unităţii ( industrie alimentară, </t>
  </si>
  <si>
    <t>agronomie, horticultură, zootehnie şi altele).</t>
  </si>
  <si>
    <t xml:space="preserve">Cu acelaşi nivel sunt salarizate şi funcţiile de biolog, chimist, dacă persoanele încadrate pe aceste funcţii desfăşoară </t>
  </si>
  <si>
    <t xml:space="preserve">**) Specialitatea funcţiei de tehnician este cea care se regăseşte în activitatea de bază a unităţii ( industrie alimentară, </t>
  </si>
  <si>
    <t xml:space="preserve">Cu acelaşi nivel sunt salarizate şi funcţiile de tehnician în biologie sau chimie, dacă persoanele încadrate </t>
  </si>
  <si>
    <t>pe aceste funcţii desfăşoară activitate în specialitatea funcţiei.</t>
  </si>
  <si>
    <t>Capitolul II lit. H - PROTECŢIA MEDIULUI</t>
  </si>
  <si>
    <t>AGENŢII DE PROTECŢIE A MEDIULUI, ADMINISTRAŢIA REZERVAŢIEI</t>
  </si>
  <si>
    <t>BIOSFEREI  "DELTA DUNĂRII"</t>
  </si>
  <si>
    <t>**) Specialitatea funcţiei de inginer este cea care se regăseşte în activitatea de bază a unităţii. Cu acelaşi nivel pot fi salarizate, în activitatea de bază, şi funcţiile de biolog, chimist, fizician şi altele, dacă persoanele încadrate pe aceste funcţii desfăşoară activitate în specialitatea funcţiei.</t>
  </si>
  <si>
    <t>Functia de excutie</t>
  </si>
  <si>
    <t>expert</t>
  </si>
  <si>
    <t>asistent</t>
  </si>
  <si>
    <t>Anexa nr. IX  - FUNCȚII DE DEMNITATE PUBLICĂ</t>
  </si>
  <si>
    <t>A - FUNCŢII DE DEMNITATE PUBLICĂ ALESE</t>
  </si>
  <si>
    <t>Preşedinţia României</t>
  </si>
  <si>
    <t>Preşedintele României</t>
  </si>
  <si>
    <t>Parlamentul României</t>
  </si>
  <si>
    <t>Vicepreşedinţii Senatului şi ai Camerei Deputaţilor</t>
  </si>
  <si>
    <t xml:space="preserve">Liderii grupurilor parlamentare ale Senatului şi Camerei Deputaţilor </t>
  </si>
  <si>
    <t xml:space="preserve">Preşedinţii comisiilor permanente ale Senatului şi Camerei Deputaţilor </t>
  </si>
  <si>
    <t xml:space="preserve">Vicepreşedinţii comisiilor permanente ale Senatului şi Camerei Deputaţilor </t>
  </si>
  <si>
    <t>Secretarii comisiilor permanente ale Senatului şi Camerei Deputaţilor</t>
  </si>
  <si>
    <t>Senatori, deputaţi</t>
  </si>
  <si>
    <t xml:space="preserve"> B - FUNCŢII DE DEMNITATE PUBLICĂ NUMITE</t>
  </si>
  <si>
    <t>Guvernul României</t>
  </si>
  <si>
    <t xml:space="preserve">Prim-ministru </t>
  </si>
  <si>
    <t>Viceprim-ministru</t>
  </si>
  <si>
    <t>Ministru delegat</t>
  </si>
  <si>
    <t>Secretar de stat</t>
  </si>
  <si>
    <t>Subsecretar de stat</t>
  </si>
  <si>
    <t>Academia Română</t>
  </si>
  <si>
    <t>Preşedinte</t>
  </si>
  <si>
    <t>Vicepreşedinte</t>
  </si>
  <si>
    <t>Consiliul Legislativ</t>
  </si>
  <si>
    <t xml:space="preserve">Preşedinte consiliu </t>
  </si>
  <si>
    <t>Preşedinte de secţie</t>
  </si>
  <si>
    <t xml:space="preserve">Avocatul Poporului </t>
  </si>
  <si>
    <t xml:space="preserve">Avocatul poporului </t>
  </si>
  <si>
    <t>Adjunct al Avocatului poporului</t>
  </si>
  <si>
    <t>Preşedinte Autoritatea de audit</t>
  </si>
  <si>
    <t>Vicepreşedinte Autoritatea de audit</t>
  </si>
  <si>
    <t>Consilier conturi</t>
  </si>
  <si>
    <t>Secretariatul General al Guvernului</t>
  </si>
  <si>
    <t>Secretar general al Guvernului</t>
  </si>
  <si>
    <t>Secretar general adjunct al Guvernului</t>
  </si>
  <si>
    <t>Consilier de stat</t>
  </si>
  <si>
    <t>Administraţia Prezidenţială</t>
  </si>
  <si>
    <t xml:space="preserve">Consilier prezidenţial </t>
  </si>
  <si>
    <t>Consiliul Concurenţei</t>
  </si>
  <si>
    <t xml:space="preserve">Consilier de concurenţă </t>
  </si>
  <si>
    <t>Consiliul Naţional al Audiovizualului</t>
  </si>
  <si>
    <t xml:space="preserve">Preşedinte </t>
  </si>
  <si>
    <t>Membri</t>
  </si>
  <si>
    <t>Consiliul Naţional pentru Studierea Arhivelor Securităţii</t>
  </si>
  <si>
    <t>Secretar al Consiliului</t>
  </si>
  <si>
    <t>Autoritatea Electorală Permanentă</t>
  </si>
  <si>
    <t>Agenţia Naţională de Integritate</t>
  </si>
  <si>
    <t>Oficiul Naţional de Prevenire şi Combatere a Spălării Banilor</t>
  </si>
  <si>
    <t>Vicepreședinte</t>
  </si>
  <si>
    <t>Oficiul Registrului Naţional al Informaţiilor Secrete de Stat</t>
  </si>
  <si>
    <t>Instituţia Prefectului</t>
  </si>
  <si>
    <t>Prefect</t>
  </si>
  <si>
    <t>Subprefect</t>
  </si>
  <si>
    <t xml:space="preserve"> C -  FUNCŢII DE DEMNITATE PUBLICĂ ALESE DIN CADRUL ORGANELOR AUTORITĂŢII PUBLICE LOCALE</t>
  </si>
  <si>
    <t>PRIMĂRII ŞI CONSILII</t>
  </si>
  <si>
    <t>Primar general al Capitalei</t>
  </si>
  <si>
    <t>Viceprimar al Capitalei</t>
  </si>
  <si>
    <t>Preşedinte al consiliului judeţean</t>
  </si>
  <si>
    <t xml:space="preserve">Vicepreşedinte al consiliului judeţean </t>
  </si>
  <si>
    <t>Primar municipiu resedinta de judet</t>
  </si>
  <si>
    <t>Viceprimar municipiu resedinta de judet</t>
  </si>
  <si>
    <t xml:space="preserve"> D - FUNCŢII ASIMILATE CU FUNCŢII DE DEMNITATE PUBLICĂ </t>
  </si>
  <si>
    <t>Instituţii publice din subordinea Guvernului *)</t>
  </si>
  <si>
    <t>Conducătorul instituţiei  (preşedinte, director general, şef oficiu, etc.)</t>
  </si>
  <si>
    <t xml:space="preserve">Adjunctul conducătorului instituţiei (vicepreşedinte, director general adjunct, etc.) </t>
  </si>
  <si>
    <t>*) Instituţiile publice şi denumirile funcţiilor de conducere utilizate se stabilesc prin hotărâre a Guvernului.</t>
  </si>
  <si>
    <t>Asistent personal profesionist</t>
  </si>
  <si>
    <t>*4) Se aplică şi funcţiilor de oficiant medical, laborant cu liceul sanitar, moaşă, maseur, gipsar, autopsier, instructor CFM, instructor de educaţie, instructor de ergoterapie, asistent social, educator-puericultor.</t>
  </si>
  <si>
    <t>*3) Se aplică şi funcţiilor de tehnician sanitar din profilurile: utilaje medicale, optician, protezare ortopedică şi protezare auditivă.</t>
  </si>
  <si>
    <t>*1) Se poate utiliza numai în unităţi sanitare umane.</t>
  </si>
  <si>
    <t xml:space="preserve">1. Prin "vechime în funcţie", în sensul prezentei anexe, se înţelege vechimea în probaţiune. </t>
  </si>
  <si>
    <t xml:space="preserve">Nota: </t>
  </si>
  <si>
    <t xml:space="preserve">Grad profesional </t>
  </si>
  <si>
    <t>superior</t>
  </si>
  <si>
    <t>principal</t>
  </si>
  <si>
    <t>Referent de specialitate</t>
  </si>
  <si>
    <t>Auditor</t>
  </si>
  <si>
    <t>Analist evaluare - examinare</t>
  </si>
  <si>
    <t>Controlor delegat al Ministerului Finanţelor Publice</t>
  </si>
  <si>
    <t>Manager public</t>
  </si>
  <si>
    <t xml:space="preserve">Director;  șef compartiment;  inspector şef; comisar şef divizie; șef sector la Consiliul Legislativ; comisar şef secţie; director executiv;  trezorier şef; şef administraţie financiară; </t>
  </si>
  <si>
    <t>Director adjunct; contabil șef; inginer șef; inspector şef adjunct; şef sector; comisar şef adjunct; comisar şef secţie divizie; director executiv adjunct; trezorier şef adjunct; şef administraţie financiară adjunct; comisar şef secţie adjunct; şef birou vamal</t>
  </si>
  <si>
    <t xml:space="preserve">Şef serviciu; comisar şef divizie secţie; şef secţie; </t>
  </si>
  <si>
    <t xml:space="preserve">Şef cabinet; referent; stenodactilograf </t>
  </si>
  <si>
    <t xml:space="preserve">Comisar; agent vamal </t>
  </si>
  <si>
    <t>Comisar; controlor vamal; casier trezorier</t>
  </si>
  <si>
    <t>Consilier evaluare - examinare; expert evaluare - examinare</t>
  </si>
  <si>
    <t>Director general; comisar general prim adjunct</t>
  </si>
  <si>
    <t>Director general adjunct; inspector de stat şef adjunct; inspector general de stat adjunct; comisar general adjunct</t>
  </si>
  <si>
    <t>Director; șef compartiment; inspector şef; comisar şef divizie; comisar şef secţie; director executiv</t>
  </si>
  <si>
    <t>Şef serviciu; comisar şef divizie secţie</t>
  </si>
  <si>
    <t>Comisar</t>
  </si>
  <si>
    <t>Referent</t>
  </si>
  <si>
    <r>
      <t xml:space="preserve">Director general  </t>
    </r>
    <r>
      <rPr>
        <vertAlign val="superscript"/>
        <sz val="10"/>
        <rFont val="Times New Roman"/>
        <family val="1"/>
      </rPr>
      <t>1);</t>
    </r>
    <r>
      <rPr>
        <sz val="10"/>
        <rFont val="Times New Roman"/>
        <family val="1"/>
      </rPr>
      <t>controlor financiar şef</t>
    </r>
  </si>
  <si>
    <t>Director general adjunct;  controlor financiar şef adjunct</t>
  </si>
  <si>
    <t>Funcţii publice specifice de manager public</t>
  </si>
  <si>
    <t>grad I</t>
  </si>
  <si>
    <t xml:space="preserve">grad  III </t>
  </si>
  <si>
    <t>1.Funcţiile de conducere din învăţământul superior</t>
  </si>
  <si>
    <t xml:space="preserve">2. Funcţiile de conducere, de indrumare si control din învăţământul preuniversitar </t>
  </si>
  <si>
    <t>3. Funcţiile de conducere pentru funcţiile didactice auxiliare</t>
  </si>
  <si>
    <t xml:space="preserve">Director; contabil-şef </t>
  </si>
  <si>
    <t>Profesor; educator-puericultor; profesor-antrenor, studii superioare de lungă durată grad didactic  I</t>
  </si>
  <si>
    <t>Profesor; educator-puericultor; profesor-antrenor, studii superioare de lungă durată grad didactic  II</t>
  </si>
  <si>
    <t>Profesor; educator-puericultor; profesor-antrenor, studii superioare de lungă durată grad didactic  definitiv</t>
  </si>
  <si>
    <t>Profesor; educator-puericultor; profesor-antrenor ,studii superioare de lungă durată debutant</t>
  </si>
  <si>
    <t>Profesor; educator-puericultor; profesor-antrenor, studii superioare de scurtă durată grad didactic  I</t>
  </si>
  <si>
    <t>Profesor; educator-puericultor; profesor-antrenor, studii superioare de scurtă durată grad didactic II</t>
  </si>
  <si>
    <t>Profesor; educator-puericultor; profesor-antrenor, studii superioare de scurtă durată grad didactic definitiv</t>
  </si>
  <si>
    <t>Profesor; educator-puericultor; profesor-antrenor, studii superioare de scurtă durată debutant</t>
  </si>
  <si>
    <t>Institutor; maistru instructor, studii superioare lungă durată grad didactic I</t>
  </si>
  <si>
    <t>Institutor; maistru instructor, studii superioare lungă durată grad didactic II</t>
  </si>
  <si>
    <t>Institutor; maistru instructor, studii superioare lungă durată grad didactic definitiv</t>
  </si>
  <si>
    <t>Institutor; maistru instructor, studii superioare lungă durată debutant</t>
  </si>
  <si>
    <t>Institutor; educator-puericultor; maistru instructor, studii superioare scurtă durată grad didactic I</t>
  </si>
  <si>
    <t>Institutor; educator-puericultor; maistru instructor, studii superioare scurtă durată grad didactic II</t>
  </si>
  <si>
    <t>Institutor; educator-puericultor; maistru instructor, studii superioare scurtă durată grad didactic definitiv</t>
  </si>
  <si>
    <t>Institutor; educator-puericultor; maistru instructor, studii superioare scurtă durată debutant</t>
  </si>
  <si>
    <t>Învăţător; educatoare; educator-puericultor; maistru - instructor (cu studii de nivel liceal) grad didactic I</t>
  </si>
  <si>
    <t>Învăţător; educatoare; educator-puericultor;  maistru - instructor (cu studii de nivel liceal) debutant</t>
  </si>
  <si>
    <t>Profesor; învăţător; educatoare; educator-puericultor;  maistru-instructor(cu studii de nivel liceal, fără pregătire de specialitate)</t>
  </si>
  <si>
    <t>Învăţător; educatoare; educator-puericultor; maistru - instructor (cu studii de nivel liceal) grad didactic definitiv</t>
  </si>
  <si>
    <t>Învăţător; educatoare; educator-puericultor; maistru - instructor (cu studii de nivel liceal) grad didactic II</t>
  </si>
  <si>
    <t>Administrator financiar</t>
  </si>
  <si>
    <t>grad I A</t>
  </si>
  <si>
    <t>Secretar institutie/ unitate de invatamant</t>
  </si>
  <si>
    <t>Pedagog scolar; laborant;  mediator școlar</t>
  </si>
  <si>
    <t xml:space="preserve">Instructor-animator </t>
  </si>
  <si>
    <t>Corepetitor; instructor de educaţie extraşcolară</t>
  </si>
  <si>
    <t>Administrator patrimoniu</t>
  </si>
  <si>
    <t>Secretar institutie/unitate de invatamant</t>
  </si>
  <si>
    <t>Instructor-animator; corepetitor; instructor de educaţie extraşcolară</t>
  </si>
  <si>
    <t>Pedagog şcolar, laborant; mediator școlar</t>
  </si>
  <si>
    <t>Administrator patrimoniu;</t>
  </si>
  <si>
    <t>Instructor-animator; corepetitor; instructor educaţie extraşcolară</t>
  </si>
  <si>
    <t>Şef atelier-şcoală; Administrator patrimoniu</t>
  </si>
  <si>
    <t>Asistent social ; Asistent de sprijin pentru victime principal</t>
  </si>
  <si>
    <t>Asistent social ; Asistent de sprijin pentru victime specialist</t>
  </si>
  <si>
    <t>Asistent social ; Asistent de sprijin pentru victime practicant</t>
  </si>
  <si>
    <t>Asistent social ; Asistent de sprijin pentru victime debutant</t>
  </si>
  <si>
    <t>Tehnician</t>
  </si>
  <si>
    <t>Laborant</t>
  </si>
  <si>
    <t>Instructor; model</t>
  </si>
  <si>
    <t>Mediator şcolar</t>
  </si>
  <si>
    <t>Supraveghetor noapte</t>
  </si>
  <si>
    <t>Director; inspector șef; șef sector; șef compartiment</t>
  </si>
  <si>
    <t>Director adjunct; inspector șef adjunct; contabil șef; inginer șef</t>
  </si>
  <si>
    <t>Şef serviciu; șef secție</t>
  </si>
  <si>
    <t>gradul I A</t>
  </si>
  <si>
    <t xml:space="preserve">Auditor               </t>
  </si>
  <si>
    <t xml:space="preserve">Consilier; expert; inspector de specialitate; revizor contabil; arhitect; referent de specialitate; inspector casier </t>
  </si>
  <si>
    <t>Consilier juridic</t>
  </si>
  <si>
    <t>Tehnician-economist; secretar superior; interpret relaţii; interpret profesional; conductor arhitect;  inspector; referent; subinginer; arhivist;</t>
  </si>
  <si>
    <t>Grad profesional</t>
  </si>
  <si>
    <t xml:space="preserve">gradul I A </t>
  </si>
  <si>
    <t xml:space="preserve">Stenodactilograf; secretar-dactilograf; dactilograf </t>
  </si>
  <si>
    <t>Administrator</t>
  </si>
  <si>
    <t>Casier; magaziner</t>
  </si>
  <si>
    <t>Portar; paznic; pompier; guard; bufetier; manipulant bunuri; cueier</t>
  </si>
  <si>
    <t xml:space="preserve">Bucătar; lenjereasă </t>
  </si>
  <si>
    <t>gradul IV</t>
  </si>
  <si>
    <t xml:space="preserve">Muncitor calificat </t>
  </si>
  <si>
    <t>gradul II - fara sporuri</t>
  </si>
  <si>
    <t>Salvator montan</t>
  </si>
  <si>
    <t>Şef formaţie intervenţie; salvare şi prim ajutor</t>
  </si>
  <si>
    <t>Grad sau treaptă profesională</t>
  </si>
  <si>
    <t>Artist instrumentist, artist liric, balerin, dansator, artist circ, corepetitor, acompaniator,  regizor scenă (culise), maestru de studii (balet, canto, muzical), corist (opera, opereta)</t>
  </si>
  <si>
    <t xml:space="preserve">Impresar artistic, pictor, consultant-artistic,  producător-delegat, sufleor (operă, operetă, teatru) </t>
  </si>
  <si>
    <t>Machior, peruchier, operator (lumini, imagine, sunet),  asistent regie/scenografie, secretar platou</t>
  </si>
  <si>
    <t>Dirijor, dirijor cor, Actor, artist circ, instrumentist, corist operă, actor mânuitor-păpuși, corist, sufleor, balerin, dansator, corepetitor, sculptor păpuși, artist plastic, grafician, referent literar/muzical/artistic, regizor tehnic), solist (vocal, balet, instrumentist, concertist, instrumentist), maestru (balet-dans, corepetitor, artist circ), concertmaestru, coregraf</t>
  </si>
  <si>
    <t>Operator (lumini, imagine, sunet), editor (imagine, sunet), regizor scenă, iluminist scenă, machior, peruchier, butafor, recuziter</t>
  </si>
  <si>
    <t>Muncitor din activitatea specifică instituțiilor de spectacole sau concerte</t>
  </si>
  <si>
    <t xml:space="preserve">Manipulant decor </t>
  </si>
  <si>
    <t>Impresar artistic, pictor, consultant-artistic,  producător-delegat, sufleor (operă, operetă, teatru)</t>
  </si>
  <si>
    <t>Manipulant decor</t>
  </si>
  <si>
    <t>Bibliotecar, redactor, tehnoredactor,  operator date, controlor date, restaurator, conservator</t>
  </si>
  <si>
    <t>Bibliotecar, redactor, tehnoredactor</t>
  </si>
  <si>
    <t>Bibliotecar, bibliotecar-arhivist, bibliograf, redactor, tehnoredactor, conservator, restaurator</t>
  </si>
  <si>
    <t xml:space="preserve">Bibliotecar, bibliotecar-arhivist, bibliograf, redactor, tehnoredactor, inginer de sistem, documentarist, conservator, restaurator, analist </t>
  </si>
  <si>
    <t xml:space="preserve">Bibliotecar, redactor, tehnoredactor </t>
  </si>
  <si>
    <t>Bibliotecar, bibliotecar-arhivist, bibliograf,  redactor, tehnoredactor, conservator, restaurator</t>
  </si>
  <si>
    <t>specialist</t>
  </si>
  <si>
    <t>Biolog, fizician, chimist, sociolog, psiholog, topograf, documentarist, grafician;</t>
  </si>
  <si>
    <t>Biolog, fizician, chimist, sociolog, psiholog;</t>
  </si>
  <si>
    <t xml:space="preserve">Muzeograf, restaurator, conservator, bibliograf, bibliotecar-arhivist, conductor arhitect, educator muzeal, topograf </t>
  </si>
  <si>
    <t xml:space="preserve">Restaurator, conservator, trezorier, redactor, tehnoredactor, gestionar custode, taxidermist, desenator artistic, fotograf, operator video, topograf, documentarist, grafician </t>
  </si>
  <si>
    <t xml:space="preserve">Muzeograf, restaurator, conservator, bibliograf, arheolog, arhitect, istoric, curator, designer, taxidermist, fotograf, desenator artistic, educator muzeal, arhivist </t>
  </si>
  <si>
    <t>Biolog, fizician, chimist, sociolog, psiholog, topograf, documentarist, grafician</t>
  </si>
  <si>
    <t>Restaurator, conservator, trezorier, redactor, tehnoredactor, gestionar custode, taxidermist, desenator artistic, fotograf, operator video, topograf, documentarist, grafician</t>
  </si>
  <si>
    <t>Muzeograf, restaurator, conservator, bibliograf, arheolog, arhitect, istoric, curator, designer, taxidermist, fotograf, desenator artistic, educator muzeal, arhivist</t>
  </si>
  <si>
    <t>Redactor de rubrică, redactor, lector, publicist comentator, tehnoredactor, corespondent în străinătate</t>
  </si>
  <si>
    <t>Şef agenţie publicitate, administrator (publicaţii, editură), reporter (fotoreporter, corespondent local), secretar (tehnic) de redacţie, documentarist, traducător, caricaturist, desenator artistic, corector</t>
  </si>
  <si>
    <t xml:space="preserve">Redactor, secretar de redacţie </t>
  </si>
  <si>
    <t xml:space="preserve">Corespondent special, redactor documentarist, grafician, videojurnalist  </t>
  </si>
  <si>
    <t xml:space="preserve">Laborant foto, retuşor foto, fotograf </t>
  </si>
  <si>
    <t xml:space="preserve">Corespondent special, redactor documentarist, grafician, videojurnalist </t>
  </si>
  <si>
    <t xml:space="preserve">Redactor, secretar (tehnic) de redacţie, documentarist, traducător, caricaturist, desenator artistic, corector, tehnoredactor </t>
  </si>
  <si>
    <t xml:space="preserve"> gradul I A </t>
  </si>
  <si>
    <t xml:space="preserve">Auditor  </t>
  </si>
  <si>
    <t xml:space="preserve">Consilier, expert, inspector de specialitate, revizor contabil, arhitect; referent de specialitate, inspector casier </t>
  </si>
  <si>
    <t>Tehnician-economist, secretar superior, interpret relaţii, interpret profesional, conductor arhitect ,  inspector, referent, subinginer, arhivist;</t>
  </si>
  <si>
    <t xml:space="preserve">Agent agricol </t>
  </si>
  <si>
    <t xml:space="preserve">Șef depozit </t>
  </si>
  <si>
    <t xml:space="preserve">Maistru </t>
  </si>
  <si>
    <t>Șofer</t>
  </si>
  <si>
    <t>Muncitor necalificat</t>
  </si>
  <si>
    <t xml:space="preserve">Salvator montan      </t>
  </si>
  <si>
    <t xml:space="preserve">Expert-consultant </t>
  </si>
  <si>
    <t xml:space="preserve">Instructor </t>
  </si>
  <si>
    <t>debutant debutant</t>
  </si>
  <si>
    <t>Proiectant</t>
  </si>
  <si>
    <t xml:space="preserve">Subinginer cartograf  </t>
  </si>
  <si>
    <t>debutant   *)</t>
  </si>
  <si>
    <t>Tehnician proiectant</t>
  </si>
  <si>
    <t>Analist (programator) ajutor</t>
  </si>
  <si>
    <t xml:space="preserve"> Administrator </t>
  </si>
  <si>
    <t xml:space="preserve"> Şef depozit </t>
  </si>
  <si>
    <t xml:space="preserve"> Maistru </t>
  </si>
  <si>
    <t xml:space="preserve"> Muncitor calificat  </t>
  </si>
  <si>
    <t xml:space="preserve"> Şofer</t>
  </si>
  <si>
    <t xml:space="preserve"> Muncitor necalificat</t>
  </si>
  <si>
    <t>gradul I  A</t>
  </si>
  <si>
    <t xml:space="preserve">Instructor sportiv </t>
  </si>
  <si>
    <t>trepta I</t>
  </si>
  <si>
    <t>trepta III</t>
  </si>
  <si>
    <t>trepta II</t>
  </si>
  <si>
    <t xml:space="preserve"> gradul IV</t>
  </si>
  <si>
    <t xml:space="preserve">Referent sportiv </t>
  </si>
  <si>
    <t>Expert sportiv</t>
  </si>
  <si>
    <t>categoria II</t>
  </si>
  <si>
    <t>categoria III</t>
  </si>
  <si>
    <t>categoria IV</t>
  </si>
  <si>
    <t>categoria V</t>
  </si>
  <si>
    <t xml:space="preserve">Antrenor </t>
  </si>
  <si>
    <t>Grad/treaptă/clasă profesională</t>
  </si>
  <si>
    <t>Grad/treaptă profesională</t>
  </si>
  <si>
    <t>Tehnician**)</t>
  </si>
  <si>
    <t>Subinginer</t>
  </si>
  <si>
    <t xml:space="preserve">Inspector de specialitate, expert, inginer; *) </t>
  </si>
  <si>
    <t>Tehnician, observator condiţii mediu **)</t>
  </si>
  <si>
    <t xml:space="preserve">Secretar general                          </t>
  </si>
  <si>
    <t>Secretar general adjunct</t>
  </si>
  <si>
    <t xml:space="preserve">Director </t>
  </si>
  <si>
    <t>Consilier; expert</t>
  </si>
  <si>
    <t>Redactor</t>
  </si>
  <si>
    <t>Arhivist</t>
  </si>
  <si>
    <t>Pilot maritim I</t>
  </si>
  <si>
    <t>Pilot maritim II</t>
  </si>
  <si>
    <t>Ofiţer punte aspirant</t>
  </si>
  <si>
    <t>Şef serviciu;Şef oficiu regional de audit</t>
  </si>
  <si>
    <t>Gradul militar sau gradul profesional</t>
  </si>
  <si>
    <t>Mareșal</t>
  </si>
  <si>
    <t>Caporal clasa I</t>
  </si>
  <si>
    <t>Caporal clasa a II-a</t>
  </si>
  <si>
    <t>Caporal clasa a III-a</t>
  </si>
  <si>
    <t>Fruntaş</t>
  </si>
  <si>
    <t>Soldat</t>
  </si>
  <si>
    <t>Aprod</t>
  </si>
  <si>
    <t>Procuror cu grad de curte de apel</t>
  </si>
  <si>
    <t>Procuror cu grad de tribunal, procuror militar la tribunalul militar</t>
  </si>
  <si>
    <t xml:space="preserve">Procuror cu grad de judecătorie </t>
  </si>
  <si>
    <t>Baza 2-3 ani</t>
  </si>
  <si>
    <t>Procuror stagiar</t>
  </si>
  <si>
    <t>bază 0-5 ani</t>
  </si>
  <si>
    <t xml:space="preserve">Inspector de probațiune gradul I </t>
  </si>
  <si>
    <t>Inspector de probațiune gradul II</t>
  </si>
  <si>
    <t xml:space="preserve">Consilier de probațiune gradul I </t>
  </si>
  <si>
    <t>Consilier de probațiune gradul II</t>
  </si>
  <si>
    <t>Consilier de probațiune gradul III</t>
  </si>
  <si>
    <t xml:space="preserve">Consilier de probațiune debutant </t>
  </si>
  <si>
    <t>Rector</t>
  </si>
  <si>
    <t>Prorector</t>
  </si>
  <si>
    <t>Decan</t>
  </si>
  <si>
    <t>Prodecan</t>
  </si>
  <si>
    <t xml:space="preserve">Director de departament/director extensie universitara) </t>
  </si>
  <si>
    <t>1. Pentru cadrele didactice, salariile de bază cuprind şi salariul de bază aferent unei norme didactice.</t>
  </si>
  <si>
    <t>Inspector şcolar general</t>
  </si>
  <si>
    <t>Inspector şcolar general adjunct</t>
  </si>
  <si>
    <t>Inspector şcolar de specialitate, inspector şcolar</t>
  </si>
  <si>
    <t>Director unitate de învăţământ</t>
  </si>
  <si>
    <t>Director adjunct unitate de învăţământ</t>
  </si>
  <si>
    <t>Contabil-şef ISJ/DJIP/DMBIP  - nivel maxim</t>
  </si>
  <si>
    <t xml:space="preserve">Șef serviciu - ISJ/DJIP/DMBIP - nivel maxim </t>
  </si>
  <si>
    <t>Contabil-şef  - nivel maxim</t>
  </si>
  <si>
    <t>Secretar- şef unitate de învăţământ - nivel maxim</t>
  </si>
  <si>
    <t>2. Pentru funcţiile de conducere din învăţământul superior de la punctul 1 stabilirea salariului de bază se face prin hotărârea conducerii, potrivit Cartei universităţii, după caz, între valorile corespunzătoare gradului I şi gradului II, cu încadrarea în bugetul instituţiei, în funcţie de gradul universităţii, mărimea şi complexitatea structurii conduse.</t>
  </si>
  <si>
    <t>3. Salarizarea Preşedintelui Senatului universitar se face la nivel de rector.</t>
  </si>
  <si>
    <t xml:space="preserve">4. Nivelul salariilor de bază pentru funcțiile didactice de conducere, respectiv director și director adjunct, din învățământul preuniversitar de stat se va stabili prin Norme Metodologice  aprobate prin Hotărâre a Guvernului. </t>
  </si>
  <si>
    <t>6.Salariile de bază prevăzute la gradul I şi gradul II cuprind sporul de vechime în muncă la nivel maxim.</t>
  </si>
  <si>
    <t>7. Pentru funcţiile de conducere pentru funcţiile didactice auxiliare din învățămantul preuniversitar salariile de bază cuprind și salariul de bază aferent funcţiei de execuţie.</t>
  </si>
  <si>
    <t xml:space="preserve">8. Categoriile de unităţi de învăţământ preuniversitar de stat în care se normează funcţiile de conducere didactice auxiliare şi nivelul salariilor de bază pentru acestea se stabilesc prin norme metodologice aprobate prin hotărâre a Guvernului.
</t>
  </si>
  <si>
    <t xml:space="preserve"> Funcţia</t>
  </si>
  <si>
    <t>Antrenor</t>
  </si>
  <si>
    <t>maestru (categoria I)</t>
  </si>
  <si>
    <t>senior (categoria II)</t>
  </si>
  <si>
    <t>asistent (cateroria V)</t>
  </si>
  <si>
    <t>Şef lucrări (lector universitar)</t>
  </si>
  <si>
    <t>Vechimea în învățământ ani/ Grad profesional</t>
  </si>
  <si>
    <t>1. Funcţii de conducere</t>
  </si>
  <si>
    <t xml:space="preserve">2. Funcţii de execuţie </t>
  </si>
  <si>
    <t>72</t>
  </si>
  <si>
    <t>73</t>
  </si>
  <si>
    <t>74</t>
  </si>
  <si>
    <t>81</t>
  </si>
  <si>
    <t>82</t>
  </si>
  <si>
    <t>83</t>
  </si>
  <si>
    <t>84</t>
  </si>
  <si>
    <t xml:space="preserve">Ambulanţier </t>
  </si>
  <si>
    <t xml:space="preserve">UNITĂŢI DE CULTURĂ                                                   </t>
  </si>
  <si>
    <t>gradația 0</t>
  </si>
  <si>
    <t xml:space="preserve">Grefier, grefier-statistician, grefier-documentarist, grefier arhivar, grefier registrator, debutant </t>
  </si>
  <si>
    <t>1. Prin "vechime în funcţie", în sensul prezentului capitol, se înţelege vechimea în funcţii de personal conex în cadrul instanţelor judecătoreşti şi parchetelor.</t>
  </si>
  <si>
    <t>1. Prin "vechime în funcţie", în sensul prezentului capitol, se înţelege vechimea în funcţii auxiliare de specialitate din cadrul instanţelor judecătoreşti şi parchetelor.</t>
  </si>
  <si>
    <t xml:space="preserve">Director adjunct </t>
  </si>
  <si>
    <t>2. Pentru funcțiile de la nr. crt. 4-12, prin vechime în funcţie, în sensul prezentei anexe, se înţelege vechimea în funcţii de specialitate criminalistică şi în funcţii auxiliare de specialitate criminalistică.</t>
  </si>
  <si>
    <t>peste 7 ani</t>
  </si>
  <si>
    <t>4-7 ani (pentru registrator de registrul comerțului 5-7 ani)</t>
  </si>
  <si>
    <t>1-4 ani</t>
  </si>
  <si>
    <t>4-7 ani</t>
  </si>
  <si>
    <t>Referent/ Informatician</t>
  </si>
  <si>
    <t>Anexa nr.VI - FAMILIA OCUPAŢIONALĂ DE FUNCŢII BUGETARE „APĂRARE, ORDINE PUBLICĂ ŞI SECURITATE NAŢIONALĂ”</t>
  </si>
  <si>
    <t>Funcția/Nivelul Studiilor</t>
  </si>
  <si>
    <t>Nivel I</t>
  </si>
  <si>
    <t>Nivel II</t>
  </si>
  <si>
    <t>Şef oficiu</t>
  </si>
  <si>
    <t>5. În Compartimentul inspecţie şi pază ecologică al Administraţiei Rezervaţiei Biosferei "Delta Dunării" va fi utilizată funcţia de inspector ecolog în locul funcţiei de consilier, pentru cei cu studii superioare, respectiv funcţia de agent ecolog în locul funcţiei de referent, pentru cei cu studii medii, fiind salarizaţi în mod corespunzător la nivelul funcţiei înlocuite.</t>
  </si>
  <si>
    <t>***) Categoria de clasificare de antrenor corespunde gradului profesional.</t>
  </si>
  <si>
    <t xml:space="preserve">  Funcţii de execuţie pe categorii de clasificare***)</t>
  </si>
  <si>
    <t>2. Nivelul de salarizare prevăzut la nr. crt. 9 se aplică numai personalului care ocupă această funcţie şi este absolvent al unei şcoli profesionale de bucătari, al unui liceu de profil sau al unor cursuri de calificare specifice.</t>
  </si>
  <si>
    <t xml:space="preserve">3.  În cazul pierderii licenţei de zbor pentru calificarea deţinută, din cauze medicale, personalul navigant şi tehnic navigant </t>
  </si>
  <si>
    <r>
      <t xml:space="preserve">Pentru activitatea de imersiune, se acordă o indemnizaţie de </t>
    </r>
    <r>
      <rPr>
        <b/>
        <sz val="10"/>
        <rFont val="Times New Roman"/>
        <family val="1"/>
      </rPr>
      <t>100 lei</t>
    </r>
    <r>
      <rPr>
        <sz val="10"/>
        <rFont val="Times New Roman"/>
        <family val="1"/>
      </rPr>
      <t>/ora de scufundare.</t>
    </r>
  </si>
  <si>
    <t>Şef atelier; șef laborator; șef oficiu</t>
  </si>
  <si>
    <t xml:space="preserve">Referent; inspector; referent casier IA </t>
  </si>
  <si>
    <t xml:space="preserve">Auditor     </t>
  </si>
  <si>
    <t xml:space="preserve">Referent, inspector, referent casier
</t>
  </si>
  <si>
    <t>Secretar economic</t>
  </si>
  <si>
    <t>Referent transmitere</t>
  </si>
  <si>
    <t>gradul IA</t>
  </si>
  <si>
    <t xml:space="preserve">Arhivist </t>
  </si>
  <si>
    <t xml:space="preserve">Consilier juridic </t>
  </si>
  <si>
    <t xml:space="preserve">Asistent registrator principal </t>
  </si>
  <si>
    <t>Registrator de carte funciară</t>
  </si>
  <si>
    <t>Specialist GIS/IT</t>
  </si>
  <si>
    <t xml:space="preserve">Consilier cadastru </t>
  </si>
  <si>
    <t>Subinginer cadastru</t>
  </si>
  <si>
    <t>Asistent registrator</t>
  </si>
  <si>
    <t>Tehnician cadastru</t>
  </si>
  <si>
    <t>48</t>
  </si>
  <si>
    <t>49</t>
  </si>
  <si>
    <t>50</t>
  </si>
  <si>
    <t>Agent fiscal</t>
  </si>
  <si>
    <t>Casier trezorier</t>
  </si>
  <si>
    <t>Inspector de concurenţă</t>
  </si>
  <si>
    <t>Analist financiar</t>
  </si>
  <si>
    <t xml:space="preserve">Asistent analist </t>
  </si>
  <si>
    <t>Inspector de integritate</t>
  </si>
  <si>
    <t xml:space="preserve">principal </t>
  </si>
  <si>
    <t>biolog debutant</t>
  </si>
  <si>
    <t>specialitate; I</t>
  </si>
  <si>
    <t>specialitate; II</t>
  </si>
  <si>
    <t>specialitate debutant</t>
  </si>
  <si>
    <t>experienţa II</t>
  </si>
  <si>
    <t xml:space="preserve">Medic veterinar               </t>
  </si>
  <si>
    <t>gradul IA/ Expert</t>
  </si>
  <si>
    <t>Agent veterinar</t>
  </si>
  <si>
    <t xml:space="preserve">Agent veterinar, îngrijitor animale </t>
  </si>
  <si>
    <t>experienta I</t>
  </si>
  <si>
    <t>Îngrijitor animale de experienţa</t>
  </si>
  <si>
    <t>98</t>
  </si>
  <si>
    <t>99</t>
  </si>
  <si>
    <t>100</t>
  </si>
  <si>
    <t>101</t>
  </si>
  <si>
    <t>102</t>
  </si>
  <si>
    <t xml:space="preserve">Expert securitate cibernetică; expert preluare, analiză primară şi răspuns la incidente securitate cibernetică; expert investigaţii digitale şi analiză malware; expert dezvoltare, implementare şi administrare infrastructuri securitate cibernetică; expert analiză surse deschise, riscuri şi ameninţări securitate cibernetică; expert accesare fonduri, implementare şi administrare proiecte Securitate cibernetică; expert legal politici, standardizare de securitate cibernetică; expert evaluare şi impact financiar Securitate cibernetică; expert politici, strategii şi cooperare Securitate cibernetică; expert dezvoltare competenţe, aptitudini şi cunoştinţe specifice de securitate cibernetică                                            </t>
  </si>
  <si>
    <t>Superior</t>
  </si>
  <si>
    <t>Asistent securitate cibernetică; asistent preluare, analiză primară şi răspuns la incidente securitate cibernetică; asistent investigaţii digitale şi analiză malware; asistent dezvoltare, implementare şi administrare infrastructuri Securitate cibernetică; asistent analiză surse deschise, riscuri şi ameninţări Securitate cibernetică; asistent accesare fonduri, implementare şi administrare proiecte Securitate cibernetică; asistent legal politici, standardizare de securitate cibernetică; asistent evaluare şi impact financiar securitate cibernetică; asistent politici, strategii şi cooperare securitate cibernetică; asistent dezvoltare competenţe, aptitudini şi cunoştinţe specifice de securitate cibernetică</t>
  </si>
  <si>
    <t>3. Pentru conducătorii de doctorat salariul de bază este egal cu cel pentru director adjunct institut de cercetare sau director centru de cercetare.</t>
  </si>
  <si>
    <t xml:space="preserve"> Educator, educator puericultor, asistent igiena, asistent BFT, optician protezare ortopedică și auditivă, asistent medical, tehnician asistență socială 1*)</t>
  </si>
  <si>
    <t xml:space="preserve"> Educator, educator puericultor, asistent igiena, asistent BFT,optician protezare ortopedică și auditivă, asistent medical,tehnician asistență socială ; debutant 1*)</t>
  </si>
  <si>
    <t>Educator, educator puericultor, asistent igiena, asistent BFT, optician protezare ortopedică și auditivă, asistent medical, tehnician asistență socială, principal 1*)</t>
  </si>
  <si>
    <t>Inspector de muncă; inspector social; asistent social; expert coordonator</t>
  </si>
  <si>
    <t xml:space="preserve">Asistent social </t>
  </si>
  <si>
    <t>Subinginer; asistent veterinar; tehnician**), conductor tehnic;</t>
  </si>
  <si>
    <t>Inginer*); chimist/biolog;</t>
  </si>
  <si>
    <t xml:space="preserve">Şef birou demonstraţii aeriene; Șef birou pregătire personal navigant </t>
  </si>
  <si>
    <t xml:space="preserve">Şef serviciu certificare personal şi tehnică aeronautică; Şef serviciu aeronave ultrauşoare;  Şef serviciu; Şef serviciu continuitatea navigabilităţii; </t>
  </si>
  <si>
    <t>Comandant adjunct aeroclub teritorial; Instructor șef de zbor; Instructor șef zbor sintetic</t>
  </si>
  <si>
    <t>Comandant detaşament de zbor; Șef pregatire activități aeronautice; Șef birou piloți aeronave</t>
  </si>
  <si>
    <t>Ofiţer mecanic secund; şef electrician</t>
  </si>
  <si>
    <t xml:space="preserve">Ofiţer punte secund; pilot maritim aspirant </t>
  </si>
  <si>
    <t>Ofiţer maritim mecanic; electrician aspirant</t>
  </si>
  <si>
    <t>Ofiţer punte maritim-portuar; ofiţer mecanic maritim-portuar; ofiţer electrician maritim-portuar</t>
  </si>
  <si>
    <t>Ofițer maritim SAR; căpitan fluvial categoria A; căpitan fluvial categoria B</t>
  </si>
  <si>
    <t>Motorist; electrician de bord; fitter; pompagiu</t>
  </si>
  <si>
    <t>Marinar, bucătar; macaragiu macarale plutitoare</t>
  </si>
  <si>
    <t>Motorist; electrician de bord; fitter; pompagiu; marinar; bucătar; macaragiu macarale plutitoare, debutant</t>
  </si>
  <si>
    <t>Secretar federaţie; antrenor federal; antrenor lot naţional **); expert sportiv</t>
  </si>
  <si>
    <t>Instructor sportiv; referent</t>
  </si>
  <si>
    <t xml:space="preserve"> Portar; paznic; pompier; guard; bufetier; manipulant bunuri; curier</t>
  </si>
  <si>
    <t xml:space="preserve"> Casier; magaziner; funcţionar; arhivar</t>
  </si>
  <si>
    <t xml:space="preserve"> Stenodactilograf; secretar-dactilograf; dactilograf;</t>
  </si>
  <si>
    <t>Director adjunct; contabil șef; inginer șef; redactor șef; inspector șef</t>
  </si>
  <si>
    <t>Şef serviciu; șef secție; șef filială; șef corp control comercial I; redactor șef adjunct; președinte federație; șef centru</t>
  </si>
  <si>
    <t>Şef birou; şef atelier; șef stație; șef sector; şef oficiu;  șef laborator;  șef fermă; șef bază experimentală; șef corp control comercial II; secretar general federație</t>
  </si>
  <si>
    <t>Vicepreședinte club; șef complex sportiv; șef bază sportivă/secție sportivă</t>
  </si>
  <si>
    <t>Consilier; expert; referent de specialitate; inspector de specialitate;</t>
  </si>
  <si>
    <t>Inginer; economist;  specialist</t>
  </si>
  <si>
    <t>Referent; subinginer; conductor arhitect; arhivist; tehnician-economist;</t>
  </si>
  <si>
    <t>Tehnician; merceolog; contabil; referent;</t>
  </si>
  <si>
    <t>Analist; programator; inginer de sistem;</t>
  </si>
  <si>
    <t>Informatician; conductor tehnic</t>
  </si>
  <si>
    <t>Operator; controlor date;</t>
  </si>
  <si>
    <t>Referent; inspector; arhivar; referent casier</t>
  </si>
  <si>
    <t>Tehnician-economist; secretar superior; interpret relaţii; interpret profesional; conductor arhitect;  inspector; referent; subinginer; arhivist</t>
  </si>
  <si>
    <t>Director adjunct; inginer-șef; contabil-șef</t>
  </si>
  <si>
    <t>Șef serviciu; șef secție; șef filială</t>
  </si>
  <si>
    <t>Adjuncţii directorului Serviciului Român de Informaţii; adjuncţii directorului Serviciului de Informaţii Externe; directorul general al Direcţiei Generale de Informaţii a Apărării; secretarii de stat şi alte funcţii asimilate funcţiei de secretar de stat din Ministerul Afacerilor Interne</t>
  </si>
  <si>
    <t>Prim-adjunctul şi adjuncţii directorului Serviciului de Telecomunicaţii Speciale; prim-adjunctul şi adjunctul directorului Serviciului de Protecţie şi Pază; subsecretarii de stat din Ministerul Afacerilor Interne</t>
  </si>
  <si>
    <t>Funcţii corespunzătoare gradului de general; amiral; chestor general de poliţie; chestor șef de poliție penitenciară</t>
  </si>
  <si>
    <t>Funcţii corespunzătoare gradului de general-locotenent; viceamiral; chestor-șef de poliţie; chestor șef adjunct de poliție penitenciară</t>
  </si>
  <si>
    <t>Funcţii corespunzătoare gradului de general-maior; contraamiral; chestor principal de poliţie/poliție penitenciară</t>
  </si>
  <si>
    <t>Funcţii corespunzătoare gradului de general de brigadă; general de flotilă aeriană; contraamiral de flotilă; chestor de poliţie/poliție penitenciară</t>
  </si>
  <si>
    <t>Funcţii corespunzătoare gradului de colonel; comandor; comisar-şef de poliţie/poliție penitenciară</t>
  </si>
  <si>
    <t>Funcţii corespunzătoare gradului de locotenent-colonel; căpitan-comandor; comisar de poliţie/poliție penitenciară</t>
  </si>
  <si>
    <t>Funcţii corespunzătoare gradului de maior; locotenent-comandor; subcomisar de poliţie/poliție penitenciară</t>
  </si>
  <si>
    <t>Funcţii corespunzătoare gradului de căpitan; inspector principal de poliţie/poliție penitenciară</t>
  </si>
  <si>
    <t>Funcţii corespunzătoare gradului de locotenent; inspector de poliţie/poliție penitenciară</t>
  </si>
  <si>
    <t>Funcţii corespunzătoare gradului de sublocotenent; aspirant; subinspector de poliţie/poliție penitenciară</t>
  </si>
  <si>
    <t>General; amiral; Chestor general de poliţie; chestor șef de poliție penitenciară</t>
  </si>
  <si>
    <t>General-locotenent; viceamiral; Chestor-şef de poliţie; chestor șef adjunct de poliție penitenciară</t>
  </si>
  <si>
    <t>General-maior; contraamiral; Chestor principal de poliţie; chestor principal de poliție penitenciară</t>
  </si>
  <si>
    <t>General de brigadă/de flotilă aeriană; contraamiral de flotilă; Chestor de poliţie; chestor de poliție penitenciară</t>
  </si>
  <si>
    <t>Colonel; comandor; Comisar-şef de poliţie; comisar-șef de poliție penitenciară</t>
  </si>
  <si>
    <t>Locotenent-colonel; căpitan-comandor; Comisar de poliţie; comisar de poliție penitenciară</t>
  </si>
  <si>
    <t>Maior; locotenent-comandor; Subcomisar de poliţie; subcomisar de poliție penitenciară</t>
  </si>
  <si>
    <t>Căpitan; Inspector principal de poliţie; inspector principal de poliție penitenciară</t>
  </si>
  <si>
    <t>Locotenent; Inspector de poliţie; inspector de poliție penitenciară</t>
  </si>
  <si>
    <t>Sublocotenent; aspirant; Subinspector de poliţie; subinspector de poliție penitenciară</t>
  </si>
  <si>
    <t>Maistru militar principal; Plutonier adjutant principal; Agent-şef principal de poliţie; agent-şef principal de poliție penitenciară</t>
  </si>
  <si>
    <t>Maistru militar clasa I; Plutonier adjutant; Agent-şef de poliţie; agent șef de poliție penitenciară</t>
  </si>
  <si>
    <t>Maistru militar clasa a II-a; Plutonier major; Agent-şef adjunct de poliţie; agent-şef adjunct de poliție penitenciară</t>
  </si>
  <si>
    <t>Maistru militar clasa a III-a; Plutonier; Agent principal de poliţie; agent principal de poliție penitenciară</t>
  </si>
  <si>
    <t>Maistru militar clasa a IV-a; Sergent-major; Agent de poliţie; agent de poliție penitenciară</t>
  </si>
  <si>
    <t>Maistru militar clasa a V-a; Sergent</t>
  </si>
  <si>
    <t>Agent procedural; şofer</t>
  </si>
  <si>
    <t>Prim-grefier; grefier-şef secţie; grefier - şef; grefier arhivar șef</t>
  </si>
  <si>
    <t>Grefier-şef serviciu; grefier şef cabinet</t>
  </si>
  <si>
    <t>Grefier; grefier-statistician; grefier-documentarist; grefier arhivar; grefier registrator; specialist criminalist - gradul I</t>
  </si>
  <si>
    <t>Grefier; grefier-statistician; grefier-documentarist; grefier arhivar; grefier registrator; specialist criminalist - gradul II</t>
  </si>
  <si>
    <t>Grefier; grefier-statistician; grefier-documentarist; grefier arhivar; grefier registrator; specialist criminalist -debutant</t>
  </si>
  <si>
    <t>1. Prin "vechime în funcţie", în sensul prezentului capitol, se înţelege vechimea în funcţia de judecător, procuror, personal asimilat acestora, magistrat-asistent sau auditor de justiţie.</t>
  </si>
  <si>
    <t>2. Promovarea judecătorilor și a procurorilor  a personalului asimilat acestora şi a magistraţilor asistenţi se face doar prin examen sau concurs, în condiţiile Legii nr. 303/2022 privind statutul judecătorilor şi procurorilor, cu modificările şi completările ulterioare.</t>
  </si>
  <si>
    <t>Specialist Securitate Cibernetica</t>
  </si>
  <si>
    <t>Specialist în dezvoltare TIC și managementul datelor</t>
  </si>
  <si>
    <t>Capitolul II lit. I - Reglementări specifice personalului de specialitate în domeniul tehnologia informației, comunicații, securitate și apărare cibernetică din instituţiile şi autorităţile administrației publice</t>
  </si>
  <si>
    <t xml:space="preserve">Asistent medical-şef pe unitate </t>
  </si>
  <si>
    <t>Asistent medical,tehnician dentar principal *2)</t>
  </si>
  <si>
    <t>Asistent medical,tehnician dentar  *2)</t>
  </si>
  <si>
    <t>*2) Se aplică şi funcţiilor de asistent farmacie, asistent social şi educator-puericultor, instructor de ergoterapie, tehnician sanitar din profilurile: utilaje medicale, optician, protezare ortopedică şi protezare auditivă care au studii de acest nivel.</t>
  </si>
  <si>
    <t>Coeficienții de salarizare corespunzători indemnizaţiilor pentru  personalul din instituţii publice din subordinea Guvernului</t>
  </si>
  <si>
    <t>Coeficienții de salarizare corespunzători indemnizaţiilor pentru persoanele alese în funcţie potrivit prevederilor Constituţiei României</t>
  </si>
  <si>
    <t>Coeficienții de salarizare corespunzători indemnizaţiilor persoanelor din cadrul organelor autorităţii publice, numite în funcții potrivit legii</t>
  </si>
  <si>
    <t xml:space="preserve"> Coeficienții de salarizare corespunzători indemnizaţiilor persoanelor din cadrul organelor autorităţii publice, alese în funcţie potrivit prevederilor Constituţiei României</t>
  </si>
  <si>
    <t xml:space="preserve">Judecător cu grad de curte de apel, judecător militar cu grad de curte de apel, procuror cu grad profesional de parchet de pe lângă aceste instanţe </t>
  </si>
  <si>
    <t>Judecător cu grad de tribunal, judecător militar la tribunalul militar, procurori cu grad profesional de parchet de pe lângă aceste instanţe</t>
  </si>
  <si>
    <t>Judecător cu grad de judecătorie, procuror cu grad de parchet de pe lângă judecătorie</t>
  </si>
  <si>
    <t>Grad III</t>
  </si>
  <si>
    <t>11.00301001.02.2</t>
  </si>
  <si>
    <t>11.00301002.01.2</t>
  </si>
  <si>
    <t>11.00301003.01.2</t>
  </si>
  <si>
    <t>11.00301004.01.2</t>
  </si>
  <si>
    <t>11.00301005.01.2</t>
  </si>
  <si>
    <t>11.00302001.01.2</t>
  </si>
  <si>
    <t>11.00302002.01.2</t>
  </si>
  <si>
    <t>11.00302005.01.2</t>
  </si>
  <si>
    <t>11.00101001.01.2</t>
  </si>
  <si>
    <t>11.00101002.01.2</t>
  </si>
  <si>
    <t>11.00101003.01.2</t>
  </si>
  <si>
    <t>11.00101004.01.2</t>
  </si>
  <si>
    <t>11.00101005.01.2</t>
  </si>
  <si>
    <t>11.00101006.01.2</t>
  </si>
  <si>
    <t>11.00101007.02.2</t>
  </si>
  <si>
    <t>11.00201001.01.2</t>
  </si>
  <si>
    <t>11.00201002.01.2</t>
  </si>
  <si>
    <t>11.00201003.01.2</t>
  </si>
  <si>
    <t>11.00201004.02.2</t>
  </si>
  <si>
    <t>11.00201005.01.2</t>
  </si>
  <si>
    <t>11.00201006.01.2</t>
  </si>
  <si>
    <t>11.00401001.01.1</t>
  </si>
  <si>
    <t>11.00401001.01.2</t>
  </si>
  <si>
    <t>11.00401001.01.3</t>
  </si>
  <si>
    <t>11.00401001.01.4</t>
  </si>
  <si>
    <t>11.00401001.01.5</t>
  </si>
  <si>
    <t>11.00401002.01.1</t>
  </si>
  <si>
    <t>11.00401002.01.2</t>
  </si>
  <si>
    <t>11.00401002.01.3</t>
  </si>
  <si>
    <t>11.00401002.01.4</t>
  </si>
  <si>
    <t>11.00401002.01.5</t>
  </si>
  <si>
    <t>11.00401002.01.6</t>
  </si>
  <si>
    <t>11.00401003.01.1</t>
  </si>
  <si>
    <t>11.00401003.01.2</t>
  </si>
  <si>
    <t>11.00401003.01.3</t>
  </si>
  <si>
    <t>11.00401003.01.4</t>
  </si>
  <si>
    <t>11.00401003.01.5</t>
  </si>
  <si>
    <t>11.00401003.01.6</t>
  </si>
  <si>
    <t>11.00401004.01.1</t>
  </si>
  <si>
    <t>11.00401004.01.2</t>
  </si>
  <si>
    <t>11.00401004.01.3</t>
  </si>
  <si>
    <t>11.00401004.01.4</t>
  </si>
  <si>
    <t>11.00401004.01.5</t>
  </si>
  <si>
    <t>11.00401004.01.6</t>
  </si>
  <si>
    <t>11.00401004.01.7</t>
  </si>
  <si>
    <t>11.00501001.01.1</t>
  </si>
  <si>
    <t>11.00501001.01.2</t>
  </si>
  <si>
    <t>11.00501001.01.3</t>
  </si>
  <si>
    <t>11.00501001.01.4</t>
  </si>
  <si>
    <t>11.00501001.01.5</t>
  </si>
  <si>
    <t>11.00501001.01.6</t>
  </si>
  <si>
    <t>11.00501002.01.1</t>
  </si>
  <si>
    <t>11.00501002.01.2</t>
  </si>
  <si>
    <t>11.00501002.01.3</t>
  </si>
  <si>
    <t>11.00501002.01.4</t>
  </si>
  <si>
    <t>11.00501002.01.5</t>
  </si>
  <si>
    <t>11.00501002.01.6</t>
  </si>
  <si>
    <t>11.00501003.01.1</t>
  </si>
  <si>
    <t>11.00501003.01.2</t>
  </si>
  <si>
    <t>11.00501003.01.3</t>
  </si>
  <si>
    <t>11.00501003.01.4</t>
  </si>
  <si>
    <t>11.00501003.01.5</t>
  </si>
  <si>
    <t>11.00501003.01.6</t>
  </si>
  <si>
    <t>11.00501004.01.1</t>
  </si>
  <si>
    <t>11.00501005.01.1</t>
  </si>
  <si>
    <t>11.00501005.01.2</t>
  </si>
  <si>
    <t>11.00501005.01.3</t>
  </si>
  <si>
    <t>11.00501005.01.4</t>
  </si>
  <si>
    <t>11.00501005.01.5</t>
  </si>
  <si>
    <t>11.00501006.01.1</t>
  </si>
  <si>
    <t>11.00501006.01.2</t>
  </si>
  <si>
    <t>11.00501006.01.3</t>
  </si>
  <si>
    <t>11.00501006.01.4</t>
  </si>
  <si>
    <t>11.00501006.01.5</t>
  </si>
  <si>
    <t>11.00501006.01.6</t>
  </si>
  <si>
    <t>11.00501007.01.1</t>
  </si>
  <si>
    <t>11.00501007.01.2</t>
  </si>
  <si>
    <t>11.00501007.01.3</t>
  </si>
  <si>
    <t>11.00501007.01.4</t>
  </si>
  <si>
    <t>11.00501007.01.5</t>
  </si>
  <si>
    <t>11.00501007.01.6</t>
  </si>
  <si>
    <t>11.00501008.01.1</t>
  </si>
  <si>
    <t>11.00501009.02.1</t>
  </si>
  <si>
    <t>11.00501009.02.2</t>
  </si>
  <si>
    <t>11.00501009.02.3</t>
  </si>
  <si>
    <t>11.00501009.02.4</t>
  </si>
  <si>
    <t>11.00501009.02.5</t>
  </si>
  <si>
    <t>11.00501010.02.1</t>
  </si>
  <si>
    <t>11.00501010.02.2</t>
  </si>
  <si>
    <t>11.00501010.02.3</t>
  </si>
  <si>
    <t>11.00501010.02.4</t>
  </si>
  <si>
    <t>11.00501010.02.5</t>
  </si>
  <si>
    <t>11.00501010.02.6</t>
  </si>
  <si>
    <t>11.00501011.02.1</t>
  </si>
  <si>
    <t>11.00501011.02.2</t>
  </si>
  <si>
    <t>11.00501011.02.3</t>
  </si>
  <si>
    <t>11.00501011.02.4</t>
  </si>
  <si>
    <t>11.00501011.02.5</t>
  </si>
  <si>
    <t>11.00501011.02.6</t>
  </si>
  <si>
    <t>11.00501012.02.1</t>
  </si>
  <si>
    <t>11.00501013.02.1</t>
  </si>
  <si>
    <t>11.00501013.02.2</t>
  </si>
  <si>
    <t>11.00501013.02.3</t>
  </si>
  <si>
    <t>11.00501013.02.4</t>
  </si>
  <si>
    <t>11.00501013.02.5</t>
  </si>
  <si>
    <t>11.00501014.02.1</t>
  </si>
  <si>
    <t>11.00501014.02.2</t>
  </si>
  <si>
    <t>11.00501014.02.3</t>
  </si>
  <si>
    <t>11.00501014.02.4</t>
  </si>
  <si>
    <t>11.00501014.02.5</t>
  </si>
  <si>
    <t>11.00501014.02.6</t>
  </si>
  <si>
    <t>11.00501015.02.1</t>
  </si>
  <si>
    <t>11.00501015.02.2</t>
  </si>
  <si>
    <t>11.00501015.02.3</t>
  </si>
  <si>
    <t>11.00501015.02.4</t>
  </si>
  <si>
    <t>11.00501015.02.5</t>
  </si>
  <si>
    <t>11.00501015.02.6</t>
  </si>
  <si>
    <t>11.00501016.02.1</t>
  </si>
  <si>
    <t>11.00501017.03.1</t>
  </si>
  <si>
    <t>11.00501017.03.2</t>
  </si>
  <si>
    <t>11.00501017.03.3</t>
  </si>
  <si>
    <t>11.00501017.03.4</t>
  </si>
  <si>
    <t>11.00501017.03.5</t>
  </si>
  <si>
    <t>11.00501018.03.1</t>
  </si>
  <si>
    <t>11.00501018.03.2</t>
  </si>
  <si>
    <t>11.00501018.03.3</t>
  </si>
  <si>
    <t>11.00501018.03.4</t>
  </si>
  <si>
    <t>11.00501018.03.5</t>
  </si>
  <si>
    <t>11.00501018.03.6</t>
  </si>
  <si>
    <t>11.00501019.03.1</t>
  </si>
  <si>
    <t>11.00501019.03.2</t>
  </si>
  <si>
    <t>11.00501019.03.3</t>
  </si>
  <si>
    <t>11.00501019.03.4</t>
  </si>
  <si>
    <t>11.00501019.03.5</t>
  </si>
  <si>
    <t>11.00501019.03.6</t>
  </si>
  <si>
    <t>11.00501020.03.1</t>
  </si>
  <si>
    <t>11.00501021.04.1</t>
  </si>
  <si>
    <t>11.00501021.04.2</t>
  </si>
  <si>
    <t>11.00501021.04.3</t>
  </si>
  <si>
    <t>11.00501021.04.4</t>
  </si>
  <si>
    <t>11.00501021.04.5</t>
  </si>
  <si>
    <t>11.00501021.04.6</t>
  </si>
  <si>
    <t>11.00501021.04.7</t>
  </si>
  <si>
    <t>11.00601001.02.1</t>
  </si>
  <si>
    <t>11.00601001.02.2</t>
  </si>
  <si>
    <t>11.00601001.02.3</t>
  </si>
  <si>
    <t>11.00601001.02.4</t>
  </si>
  <si>
    <t>11.00601002.02.1</t>
  </si>
  <si>
    <t>11.00601002.02.2</t>
  </si>
  <si>
    <t>11.00601002.02.3</t>
  </si>
  <si>
    <t>11.00601002.02.4</t>
  </si>
  <si>
    <t>11.00601003.01.1</t>
  </si>
  <si>
    <t>11.00601003.01.2</t>
  </si>
  <si>
    <t>11.00601003.01.3</t>
  </si>
  <si>
    <t>11.00601003.01.4</t>
  </si>
  <si>
    <t>11.00601004.03.1</t>
  </si>
  <si>
    <t>11.00601004.03.2</t>
  </si>
  <si>
    <t>11.00601004.03.3</t>
  </si>
  <si>
    <t>11.00601004.03.4</t>
  </si>
  <si>
    <t>11.00601005.03.1</t>
  </si>
  <si>
    <t>11.00601005.03.2</t>
  </si>
  <si>
    <t>11.00601005.03.3</t>
  </si>
  <si>
    <t>11.00601006.01.1</t>
  </si>
  <si>
    <t>11.00601006.01.2</t>
  </si>
  <si>
    <t>11.00601006.01.3</t>
  </si>
  <si>
    <t>11.00601006.01.4</t>
  </si>
  <si>
    <t>11.00601007.02.1</t>
  </si>
  <si>
    <t>11.00601007.02.2</t>
  </si>
  <si>
    <t>11.00601007.02.3</t>
  </si>
  <si>
    <t>11.00601007.02.4</t>
  </si>
  <si>
    <t>11.00601008.02.1</t>
  </si>
  <si>
    <t>11.00601008.02.2</t>
  </si>
  <si>
    <t>11.00601008.02.3</t>
  </si>
  <si>
    <t>11.00601008.02.4</t>
  </si>
  <si>
    <t>11.00601009.01.1</t>
  </si>
  <si>
    <t>11.00601009.01.2</t>
  </si>
  <si>
    <t>11.00601009.01.3</t>
  </si>
  <si>
    <t>11.00601009.01.4</t>
  </si>
  <si>
    <t>11.00601010.03.1</t>
  </si>
  <si>
    <t>11.00601010.03.2</t>
  </si>
  <si>
    <t>11.00601010.03.3</t>
  </si>
  <si>
    <t>11.00601010.03.4</t>
  </si>
  <si>
    <t>11.00601011.03.1</t>
  </si>
  <si>
    <t>11.00601011.03.2</t>
  </si>
  <si>
    <t>11.00601011.03.3</t>
  </si>
  <si>
    <t>11.00601012.01.1</t>
  </si>
  <si>
    <t>11.00601012.01.2</t>
  </si>
  <si>
    <t>11.00601012.01.3</t>
  </si>
  <si>
    <t>11.00601012.01.4</t>
  </si>
  <si>
    <t>11.00601013.02.1</t>
  </si>
  <si>
    <t>11.00601013.02.2</t>
  </si>
  <si>
    <t>11.00601013.02.3</t>
  </si>
  <si>
    <t>11.00601013.02.4</t>
  </si>
  <si>
    <t>11.00601014.02.1</t>
  </si>
  <si>
    <t>11.00601014.02.2</t>
  </si>
  <si>
    <t>11.00601014.02.3</t>
  </si>
  <si>
    <t>11.00601014.02.4</t>
  </si>
  <si>
    <t>11.00601015.01.1</t>
  </si>
  <si>
    <t>11.00601015.01.2</t>
  </si>
  <si>
    <t>11.00601015.01.3</t>
  </si>
  <si>
    <t>11.00601015.01.4</t>
  </si>
  <si>
    <t>11.00601016.01.1</t>
  </si>
  <si>
    <t>11.00601016.01.2</t>
  </si>
  <si>
    <t>11.00601016.01.3</t>
  </si>
  <si>
    <t>11.00601016.01.4</t>
  </si>
  <si>
    <t>11.00601017.02.1</t>
  </si>
  <si>
    <t>11.00601017.02.2</t>
  </si>
  <si>
    <t>11.00601017.02.3</t>
  </si>
  <si>
    <t>11.00601017.02.4</t>
  </si>
  <si>
    <t>11.00601023.01.1</t>
  </si>
  <si>
    <t>11.00601023.01.2</t>
  </si>
  <si>
    <t>11.00601022.01.1</t>
  </si>
  <si>
    <t>11.00601022.01.2</t>
  </si>
  <si>
    <t>11.00601022.01.3</t>
  </si>
  <si>
    <t>11.00601021.02.1</t>
  </si>
  <si>
    <t>11.00601021.02.2</t>
  </si>
  <si>
    <t>11.00601021.02.3</t>
  </si>
  <si>
    <t>11.00601020.01.1</t>
  </si>
  <si>
    <t>11.00601020.01.2</t>
  </si>
  <si>
    <t>11.00601020.01.3</t>
  </si>
  <si>
    <t>11.00601019.03.1</t>
  </si>
  <si>
    <t>11.00601019.03.2</t>
  </si>
  <si>
    <t>11.00601019.03.3</t>
  </si>
  <si>
    <t>11.00601019.03.4</t>
  </si>
  <si>
    <t>12.00101001.01.2</t>
  </si>
  <si>
    <t>12.00101002.01.2</t>
  </si>
  <si>
    <t>12.00101003.01.2</t>
  </si>
  <si>
    <t>12.00101004.01.2</t>
  </si>
  <si>
    <t>12.00101005.02.2</t>
  </si>
  <si>
    <t>12.00101006.02.2</t>
  </si>
  <si>
    <t>12.00101007.02.2</t>
  </si>
  <si>
    <t>12.00101008.02.2</t>
  </si>
  <si>
    <t>12.00101009.01.2</t>
  </si>
  <si>
    <t>12.00201001.01.1</t>
  </si>
  <si>
    <t>12.00201002.01.1</t>
  </si>
  <si>
    <t>12.00201003.01.1</t>
  </si>
  <si>
    <t>12.00201004.01.1</t>
  </si>
  <si>
    <t>12.00201005.01.1</t>
  </si>
  <si>
    <t>12.00201006.01.1</t>
  </si>
  <si>
    <t>12.00201007.01.1</t>
  </si>
  <si>
    <t>12.00201008.01.1</t>
  </si>
  <si>
    <t>12.00201009.01.1</t>
  </si>
  <si>
    <t>21.00101001.01.2</t>
  </si>
  <si>
    <t>21.00101003.01.2</t>
  </si>
  <si>
    <t>21.00101004.02.2</t>
  </si>
  <si>
    <t>21.00101005.01.2</t>
  </si>
  <si>
    <t>21.00102001.01.2</t>
  </si>
  <si>
    <t>21.00102003.01.2</t>
  </si>
  <si>
    <t>21.00102004.02.2</t>
  </si>
  <si>
    <t>21.00103002.01.2</t>
  </si>
  <si>
    <t>21.00103003.01.2</t>
  </si>
  <si>
    <t>21.00103006.01.2</t>
  </si>
  <si>
    <t>21.00102005.01.2</t>
  </si>
  <si>
    <t>Director tehnic</t>
  </si>
  <si>
    <t>Asistent medical-şef</t>
  </si>
  <si>
    <t>21.00103004.02.2</t>
  </si>
  <si>
    <t>21.00201001.01.1</t>
  </si>
  <si>
    <t>21.00201002.01.1</t>
  </si>
  <si>
    <t>21.00201003.01.1</t>
  </si>
  <si>
    <t>21.00201004.01.1</t>
  </si>
  <si>
    <t>21.00201005.01.1</t>
  </si>
  <si>
    <t>21.00201006.01.1</t>
  </si>
  <si>
    <t>21.00201007.01.1</t>
  </si>
  <si>
    <t>21.00201008.01.1</t>
  </si>
  <si>
    <t>21.00201009.01.1</t>
  </si>
  <si>
    <t>21.00201010.01.1</t>
  </si>
  <si>
    <t>21.00201011.01.1</t>
  </si>
  <si>
    <t>21.00201012.01.1</t>
  </si>
  <si>
    <t>21.00201013.01.1</t>
  </si>
  <si>
    <t>21.00201014.01.1</t>
  </si>
  <si>
    <t>21.00201015.01.1</t>
  </si>
  <si>
    <t>21.00201016.01.1</t>
  </si>
  <si>
    <t>21.00201017.01.1</t>
  </si>
  <si>
    <t>21.00201018.01.1</t>
  </si>
  <si>
    <t>21.00201019.01.1</t>
  </si>
  <si>
    <t>21.00201020.01.1</t>
  </si>
  <si>
    <t>21.00201021.01.1</t>
  </si>
  <si>
    <t>21.00201022.02.1</t>
  </si>
  <si>
    <t>21.00201023.02.1</t>
  </si>
  <si>
    <t>21.00201024.02.1</t>
  </si>
  <si>
    <t>21.00201025.02.1</t>
  </si>
  <si>
    <t>21.00201026.11.1</t>
  </si>
  <si>
    <t>21.00201027.11.1</t>
  </si>
  <si>
    <t>21.00201028.11.1</t>
  </si>
  <si>
    <t>21.00201032.27.1</t>
  </si>
  <si>
    <t>21.00201033.27.1</t>
  </si>
  <si>
    <t>21.00201034.27.1</t>
  </si>
  <si>
    <t>21.00201035.01.1</t>
  </si>
  <si>
    <t>21.00201036.01.1</t>
  </si>
  <si>
    <t>21.00201037.01.1</t>
  </si>
  <si>
    <t>21.00201038.01.1</t>
  </si>
  <si>
    <t>21.00201039.01.1</t>
  </si>
  <si>
    <t>21.00201040.01.1</t>
  </si>
  <si>
    <t>21.00201041.01.1</t>
  </si>
  <si>
    <t>21.00201042.01.1</t>
  </si>
  <si>
    <t>21.00201043.01.1</t>
  </si>
  <si>
    <t>21.00201044.01.1</t>
  </si>
  <si>
    <t>21.00201045.01.1</t>
  </si>
  <si>
    <t>21.00201046.01.1</t>
  </si>
  <si>
    <t>21.00201047.01.1</t>
  </si>
  <si>
    <t>21.00201048.01.1</t>
  </si>
  <si>
    <t>21.00201049.01.1</t>
  </si>
  <si>
    <t>21.00201050.02.1</t>
  </si>
  <si>
    <t>21.00201051.02.1</t>
  </si>
  <si>
    <t>21.00201052.02.1</t>
  </si>
  <si>
    <t>21.00205001.05.1</t>
  </si>
  <si>
    <t>21.00205002.05.1</t>
  </si>
  <si>
    <t>21.00205003.04.1</t>
  </si>
  <si>
    <t>21.00205004.05.1</t>
  </si>
  <si>
    <t>21.00205005.05.1</t>
  </si>
  <si>
    <t>21.00205006.05.1</t>
  </si>
  <si>
    <t>21.00205007.05.1</t>
  </si>
  <si>
    <t>21.00205008.04.1</t>
  </si>
  <si>
    <t>21.00205009.04.1</t>
  </si>
  <si>
    <t>21.00205010.04.1</t>
  </si>
  <si>
    <t>21.00205011.01.1</t>
  </si>
  <si>
    <t>21.00205012.01.1</t>
  </si>
  <si>
    <t>21.00205013.01.1</t>
  </si>
  <si>
    <t>21.00209001.02.1</t>
  </si>
  <si>
    <t>21.00209002.02.1</t>
  </si>
  <si>
    <t>21.00209003.05.1</t>
  </si>
  <si>
    <t>21.00209004.01.1</t>
  </si>
  <si>
    <t>21.00209005.01.1</t>
  </si>
  <si>
    <t>21.00301001.01.2</t>
  </si>
  <si>
    <t>21.00301002.01.2</t>
  </si>
  <si>
    <t>21.00302001.01.2</t>
  </si>
  <si>
    <t>21.00302002.01.2</t>
  </si>
  <si>
    <t>21.00303001.01.1</t>
  </si>
  <si>
    <t>21.00303002.01.1</t>
  </si>
  <si>
    <t>21.00303003.01.1</t>
  </si>
  <si>
    <t>21.00303004.01.1</t>
  </si>
  <si>
    <t>21.00303005.01.1</t>
  </si>
  <si>
    <t>21.00303006.01.1</t>
  </si>
  <si>
    <t>21.00303007.01.1</t>
  </si>
  <si>
    <t>21.00303008.01.1</t>
  </si>
  <si>
    <t>21.00303009.06.1</t>
  </si>
  <si>
    <t>21.00303010.06.1</t>
  </si>
  <si>
    <t>21.00303011.06.1</t>
  </si>
  <si>
    <t>21.00303012.01.1</t>
  </si>
  <si>
    <t>21.00303013.01.1</t>
  </si>
  <si>
    <t>21.00303014.01.1</t>
  </si>
  <si>
    <t>21.00303015.01.1</t>
  </si>
  <si>
    <t>21.00303016.01.1</t>
  </si>
  <si>
    <t>21.00303017.01.1</t>
  </si>
  <si>
    <t>21.00303018.01.1</t>
  </si>
  <si>
    <t>21.00303019.02.1</t>
  </si>
  <si>
    <t>21.00303020.02.1</t>
  </si>
  <si>
    <t>21.00303021.02.1</t>
  </si>
  <si>
    <t>21.00303022.04.1</t>
  </si>
  <si>
    <t>21.00303023.04.1</t>
  </si>
  <si>
    <t>21.00303024.04.1</t>
  </si>
  <si>
    <t>21.00303025.03.1</t>
  </si>
  <si>
    <t>21.00303026.03.1</t>
  </si>
  <si>
    <t>21.00303027.03.1</t>
  </si>
  <si>
    <t>21.00303028.06.1</t>
  </si>
  <si>
    <t>21.00303029.06.1</t>
  </si>
  <si>
    <t>21.00303030.06.1</t>
  </si>
  <si>
    <t>21.00303031.02.1</t>
  </si>
  <si>
    <t>21.00303032.02.1</t>
  </si>
  <si>
    <t>21.00303033.02.1</t>
  </si>
  <si>
    <t>21.00303034.02.1</t>
  </si>
  <si>
    <t>21.00303035.04.1</t>
  </si>
  <si>
    <t>21.00303036.04.1</t>
  </si>
  <si>
    <t>21.00303037.04.1</t>
  </si>
  <si>
    <t>21.00303038.04.1</t>
  </si>
  <si>
    <t>21.00303039.04.1</t>
  </si>
  <si>
    <t>21.00303040.04.1</t>
  </si>
  <si>
    <t>21.00303041.02.1</t>
  </si>
  <si>
    <t>21.00303042.02.1</t>
  </si>
  <si>
    <t>21.00303043.02.1</t>
  </si>
  <si>
    <t>21.00303044.01.1</t>
  </si>
  <si>
    <t>21.00303045.04.1</t>
  </si>
  <si>
    <t>21.00303046.02.1</t>
  </si>
  <si>
    <t>21.00303047.01.1</t>
  </si>
  <si>
    <t>21.00304001.01.1</t>
  </si>
  <si>
    <t>21.00304002.01.1</t>
  </si>
  <si>
    <t>21.00304003.01.1</t>
  </si>
  <si>
    <t>21.00304004.01.1</t>
  </si>
  <si>
    <t>21.00304005.02.1</t>
  </si>
  <si>
    <t>21.00304006.01.1</t>
  </si>
  <si>
    <t>31.00101001.01.2</t>
  </si>
  <si>
    <t>31.00101002.01.2</t>
  </si>
  <si>
    <t>31.00101003.01.2</t>
  </si>
  <si>
    <t>31.00101004.03.2</t>
  </si>
  <si>
    <t>31.00101005.01.2</t>
  </si>
  <si>
    <t>31.00101006.01.2</t>
  </si>
  <si>
    <t>31.00101007.04.2</t>
  </si>
  <si>
    <t>31.00101008.01.2</t>
  </si>
  <si>
    <t>31.00101009.01.2</t>
  </si>
  <si>
    <t>31.00201001.08.1</t>
  </si>
  <si>
    <t>31.00201001.08.2</t>
  </si>
  <si>
    <t>31.00201001.08.3</t>
  </si>
  <si>
    <t>31.00201001.08.4</t>
  </si>
  <si>
    <t>31.00201002.03.1</t>
  </si>
  <si>
    <t>31.00201002.03.2</t>
  </si>
  <si>
    <t>31.00201002.03.3</t>
  </si>
  <si>
    <t>31.00201002.03.4</t>
  </si>
  <si>
    <t>31.00201003.10.1</t>
  </si>
  <si>
    <t>31.00201003.10.2</t>
  </si>
  <si>
    <t>31.00201003.10.3</t>
  </si>
  <si>
    <t>31.00201003.10.4</t>
  </si>
  <si>
    <t>31.00201004.05.1</t>
  </si>
  <si>
    <t>31.00201004.05.2</t>
  </si>
  <si>
    <t>31.00201004.05.3</t>
  </si>
  <si>
    <t>31.00201004.05.4</t>
  </si>
  <si>
    <t>31.00201005.05.1</t>
  </si>
  <si>
    <t>31.00201005.05.2</t>
  </si>
  <si>
    <t>31.00201005.05.3</t>
  </si>
  <si>
    <t>31.00201005.05.4</t>
  </si>
  <si>
    <t>31.00201006.05.1</t>
  </si>
  <si>
    <t>31.00201006.05.2</t>
  </si>
  <si>
    <t>31.00201006.05.3</t>
  </si>
  <si>
    <t>31.00201006.05.4</t>
  </si>
  <si>
    <t>31.00201007.21.1</t>
  </si>
  <si>
    <t>31.00201007.21.2</t>
  </si>
  <si>
    <t>31.00201007.21.3</t>
  </si>
  <si>
    <t>31.00201007.21.4</t>
  </si>
  <si>
    <t>31.00201008.04.1</t>
  </si>
  <si>
    <t>31.00201008.04.2</t>
  </si>
  <si>
    <t>31.00201008.04.3</t>
  </si>
  <si>
    <t>31.00201008.04.4</t>
  </si>
  <si>
    <t>31.00201009.08.1</t>
  </si>
  <si>
    <t>31.00201009.08.2</t>
  </si>
  <si>
    <t>31.00201009.08.3</t>
  </si>
  <si>
    <t>31.00201009.08.4</t>
  </si>
  <si>
    <t>31.00201010.01.1</t>
  </si>
  <si>
    <t>31.00201010.01.2</t>
  </si>
  <si>
    <t>31.00201010.01.3</t>
  </si>
  <si>
    <t>31.00201010.01.4</t>
  </si>
  <si>
    <t>31.00201011.04.1</t>
  </si>
  <si>
    <t>31.00201012.01.1</t>
  </si>
  <si>
    <t>31.00201012.01.2</t>
  </si>
  <si>
    <t>31.00102001.01.2</t>
  </si>
  <si>
    <t>31.00102002.01.2</t>
  </si>
  <si>
    <t>31.00102007.04.2</t>
  </si>
  <si>
    <t>31.00102008.01.2</t>
  </si>
  <si>
    <t>31.00102009.01.2</t>
  </si>
  <si>
    <t>31.00202001.08.1</t>
  </si>
  <si>
    <t>31.00202001.08.2</t>
  </si>
  <si>
    <t>31.00202001.08.3</t>
  </si>
  <si>
    <t>31.00202001.08.4</t>
  </si>
  <si>
    <t>31.00202002.03.1</t>
  </si>
  <si>
    <t>31.00202002.03.2</t>
  </si>
  <si>
    <t>31.00202002.03.3</t>
  </si>
  <si>
    <t>31.00202002.03.4</t>
  </si>
  <si>
    <t>31.00202003.10.1</t>
  </si>
  <si>
    <t>31.00202003.10.2</t>
  </si>
  <si>
    <t>31.00202003.10.3</t>
  </si>
  <si>
    <t>31.00202003.10.4</t>
  </si>
  <si>
    <t>31.00202004.05.1</t>
  </si>
  <si>
    <t>31.00202004.05.2</t>
  </si>
  <si>
    <t>31.00202004.05.3</t>
  </si>
  <si>
    <t>31.00202004.05.4</t>
  </si>
  <si>
    <t>31.00202005.05.1</t>
  </si>
  <si>
    <t>31.00202005.05.2</t>
  </si>
  <si>
    <t>31.00202005.05.3</t>
  </si>
  <si>
    <t>31.00202005.05.4</t>
  </si>
  <si>
    <t>31.00202006.05.1</t>
  </si>
  <si>
    <t>31.00202006.05.2</t>
  </si>
  <si>
    <t>31.00202006.05.3</t>
  </si>
  <si>
    <t>31.00202006.05.4</t>
  </si>
  <si>
    <t>31.00202007.21.1</t>
  </si>
  <si>
    <t>31.00202007.21.2</t>
  </si>
  <si>
    <t>31.00202007.21.3</t>
  </si>
  <si>
    <t>31.00202007.21.4</t>
  </si>
  <si>
    <t>31.00202008.04.1</t>
  </si>
  <si>
    <t>31.00202008.04.2</t>
  </si>
  <si>
    <t>31.00202008.04.3</t>
  </si>
  <si>
    <t>31.00202008.04.4</t>
  </si>
  <si>
    <t>31.00202009.08.1</t>
  </si>
  <si>
    <t>31.00202009.08.2</t>
  </si>
  <si>
    <t>31.00202009.08.3</t>
  </si>
  <si>
    <t>31.00202009.08.4</t>
  </si>
  <si>
    <t>31.00202010.01.1</t>
  </si>
  <si>
    <t>31.00202010.01.2</t>
  </si>
  <si>
    <t>31.00202010.01.3</t>
  </si>
  <si>
    <t>31.00202010.01.4</t>
  </si>
  <si>
    <t>31.00202011.04.1</t>
  </si>
  <si>
    <t>31.00202012.01.1</t>
  </si>
  <si>
    <t>31.00202012.01.2</t>
  </si>
  <si>
    <t>32.00101001.01.2</t>
  </si>
  <si>
    <t>32.00101002.01.2</t>
  </si>
  <si>
    <t>32.00101003.01.2</t>
  </si>
  <si>
    <t>32.00101004.03.2</t>
  </si>
  <si>
    <t>32.00101005.01.2</t>
  </si>
  <si>
    <t>32.00101006.01.2</t>
  </si>
  <si>
    <t>32.00101007.04.2</t>
  </si>
  <si>
    <t>32.00101008.01.2</t>
  </si>
  <si>
    <t>32.00101009.01.2</t>
  </si>
  <si>
    <t>32.00201001.10.1</t>
  </si>
  <si>
    <t>32.00201001.10.2</t>
  </si>
  <si>
    <t>32.00201001.10.3</t>
  </si>
  <si>
    <t>32.00201001.10.4</t>
  </si>
  <si>
    <t>32.00201002.07.1</t>
  </si>
  <si>
    <t>32.00201002.07.2</t>
  </si>
  <si>
    <t>32.00201002.07.3</t>
  </si>
  <si>
    <t>32.00201002.07.4</t>
  </si>
  <si>
    <t>32.00201003.03.1</t>
  </si>
  <si>
    <t>32.00201003.03.2</t>
  </si>
  <si>
    <t>32.00201003.03.3</t>
  </si>
  <si>
    <t>32.00201003.03.4</t>
  </si>
  <si>
    <t>32.00201004.07.1</t>
  </si>
  <si>
    <t>32.00201004.07.2</t>
  </si>
  <si>
    <t>32.00201004.07.3</t>
  </si>
  <si>
    <t>32.00201004.07.4</t>
  </si>
  <si>
    <t>32.00201005.01.1</t>
  </si>
  <si>
    <t>32.00201006.02.1</t>
  </si>
  <si>
    <t>32.00102001.01.2</t>
  </si>
  <si>
    <t>32.00102002.01.2</t>
  </si>
  <si>
    <t>32.00102003.01.2</t>
  </si>
  <si>
    <t>32.00102004.03.2</t>
  </si>
  <si>
    <t>32.00102005.01.2</t>
  </si>
  <si>
    <t>32.00102006.01.2</t>
  </si>
  <si>
    <t>32.00102007.04.2</t>
  </si>
  <si>
    <t>32.00102008.01.2</t>
  </si>
  <si>
    <t>32.00102009.01.2</t>
  </si>
  <si>
    <t>32.00202001.10.1</t>
  </si>
  <si>
    <t>32.00202001.10.2</t>
  </si>
  <si>
    <t>32.00202001.10.3</t>
  </si>
  <si>
    <t>32.00202001.10.4</t>
  </si>
  <si>
    <t>32.00202002.07.1</t>
  </si>
  <si>
    <t>32.00202002.07.2</t>
  </si>
  <si>
    <t>32.00202002.07.3</t>
  </si>
  <si>
    <t>32.00202002.07.4</t>
  </si>
  <si>
    <t>32.00202003.03.1</t>
  </si>
  <si>
    <t>32.00202003.03.2</t>
  </si>
  <si>
    <t>32.00202003.03.3</t>
  </si>
  <si>
    <t>32.00202003.03.4</t>
  </si>
  <si>
    <t>32.00202004.07.1</t>
  </si>
  <si>
    <t>32.00202004.07.2</t>
  </si>
  <si>
    <t>32.00202004.07.3</t>
  </si>
  <si>
    <t>32.00202004.07.4</t>
  </si>
  <si>
    <t>32.00202005.01.1</t>
  </si>
  <si>
    <t>32.00202006.02.1</t>
  </si>
  <si>
    <t>33.00101001.01.2</t>
  </si>
  <si>
    <t>33.00101002.01.2</t>
  </si>
  <si>
    <t>33.00101003.01.2</t>
  </si>
  <si>
    <t>33.00101004.03.2</t>
  </si>
  <si>
    <t>33.00101005.01.2</t>
  </si>
  <si>
    <t>33.00101006.01.2</t>
  </si>
  <si>
    <t>33.00101007.04.2</t>
  </si>
  <si>
    <t>33.00101008.01.2</t>
  </si>
  <si>
    <t>33.00101009.01.2</t>
  </si>
  <si>
    <t>33.00201001.14.1</t>
  </si>
  <si>
    <t>33.00201001.14.2</t>
  </si>
  <si>
    <t>33.00201001.14.3</t>
  </si>
  <si>
    <t>33.00201001.14.4</t>
  </si>
  <si>
    <t>33.00201002.08.1</t>
  </si>
  <si>
    <t>33.00201003.05.1</t>
  </si>
  <si>
    <t>33.00201004.05.1</t>
  </si>
  <si>
    <t>33.00201005.08.1</t>
  </si>
  <si>
    <t>33.00201006.08.1</t>
  </si>
  <si>
    <t>33.00201006.08.2</t>
  </si>
  <si>
    <t>33.00201006.08.3</t>
  </si>
  <si>
    <t>33.00201006.08.4</t>
  </si>
  <si>
    <t>33.00201007.13.1</t>
  </si>
  <si>
    <t>33.00201007.13.2</t>
  </si>
  <si>
    <t>33.00201007.13.3</t>
  </si>
  <si>
    <t>33.00201007.13.4</t>
  </si>
  <si>
    <t>33.00201008.02.1</t>
  </si>
  <si>
    <t>33.00201009.01.1</t>
  </si>
  <si>
    <t>33.00102001.01.2</t>
  </si>
  <si>
    <t>33.00102002.01.2</t>
  </si>
  <si>
    <t>33.00102003.01.2</t>
  </si>
  <si>
    <t>33.00102004.03.2</t>
  </si>
  <si>
    <t>33.00102005.01.2</t>
  </si>
  <si>
    <t>33.00102006.01.2</t>
  </si>
  <si>
    <t>33.00102007.04.2</t>
  </si>
  <si>
    <t>33.00102008.01.2</t>
  </si>
  <si>
    <t>33.00102009.01.2</t>
  </si>
  <si>
    <t>33.00202001.14.1</t>
  </si>
  <si>
    <t>33.00202001.14.2</t>
  </si>
  <si>
    <t>33.00202001.14.3</t>
  </si>
  <si>
    <t>33.00202001.14.4</t>
  </si>
  <si>
    <t>33.00202002.08.1</t>
  </si>
  <si>
    <t>33.00202003.05.1</t>
  </si>
  <si>
    <t>33.00202004.05.1</t>
  </si>
  <si>
    <t>33.00202005.08.1</t>
  </si>
  <si>
    <t>33.00202006.08.1</t>
  </si>
  <si>
    <t>33.00202006.08.2</t>
  </si>
  <si>
    <t>33.00202006.08.3</t>
  </si>
  <si>
    <t>33.00202006.08.4</t>
  </si>
  <si>
    <t>33.00202007.13.1</t>
  </si>
  <si>
    <t>33.00202007.13.2</t>
  </si>
  <si>
    <t>33.00202007.13.3</t>
  </si>
  <si>
    <t>33.00202007.13.4</t>
  </si>
  <si>
    <t>33.00202008.02.1</t>
  </si>
  <si>
    <t>33.00202009.01.1</t>
  </si>
  <si>
    <t>34.00101001.01.2</t>
  </si>
  <si>
    <t>34.00101002.01.2</t>
  </si>
  <si>
    <t>34.00201001.06.1</t>
  </si>
  <si>
    <t>34.00201001.06.2</t>
  </si>
  <si>
    <t>34.00201001.06.3</t>
  </si>
  <si>
    <t>34.00201001.06.4</t>
  </si>
  <si>
    <t>34.00201002.09.1</t>
  </si>
  <si>
    <t>34.00201002.09.2</t>
  </si>
  <si>
    <t>34.00201002.09.3</t>
  </si>
  <si>
    <t>34.00201002.09.4</t>
  </si>
  <si>
    <t>34.00201003.02.1</t>
  </si>
  <si>
    <t>34.00201003.02.2</t>
  </si>
  <si>
    <t>34.00201003.02.3</t>
  </si>
  <si>
    <t>34.00201003.02.4</t>
  </si>
  <si>
    <t>34.00201004.08.1</t>
  </si>
  <si>
    <t>34.00201004.08.2</t>
  </si>
  <si>
    <t>34.00201004.08.3</t>
  </si>
  <si>
    <t>34.00201004.08.4</t>
  </si>
  <si>
    <t>34.00201005.03.1</t>
  </si>
  <si>
    <t>34.00201005.03.2</t>
  </si>
  <si>
    <t>34.00201005.03.3</t>
  </si>
  <si>
    <t>34.00201005.03.4</t>
  </si>
  <si>
    <t>35.00101001.01.2</t>
  </si>
  <si>
    <t>35.00101002.02.2</t>
  </si>
  <si>
    <t>35.00101003.01.2</t>
  </si>
  <si>
    <t>35.00101004.04.2</t>
  </si>
  <si>
    <t>35.00101005.01.2</t>
  </si>
  <si>
    <t>35.00201001.01.1</t>
  </si>
  <si>
    <t>35.00201001.01.2</t>
  </si>
  <si>
    <t>35.00201001.01.3</t>
  </si>
  <si>
    <t>35.00201002.01.1</t>
  </si>
  <si>
    <t>35.00201002.01.2</t>
  </si>
  <si>
    <t>35.00201002.01.3</t>
  </si>
  <si>
    <t>35.00201003.01.1</t>
  </si>
  <si>
    <t>35.00201003.01.2</t>
  </si>
  <si>
    <t>35.00201003.01.3</t>
  </si>
  <si>
    <t>35.00201004.01.1</t>
  </si>
  <si>
    <t>35.00201004.01.2</t>
  </si>
  <si>
    <t>35.00201004.01.3</t>
  </si>
  <si>
    <t>41.00100001.01.2</t>
  </si>
  <si>
    <t>41.00100002.01.2</t>
  </si>
  <si>
    <t>41.00100003.01.2</t>
  </si>
  <si>
    <t>41.00100004.02.2</t>
  </si>
  <si>
    <t>41.00100005.01.2</t>
  </si>
  <si>
    <t>41.00100006.01.2</t>
  </si>
  <si>
    <t>41.00100007.01.2</t>
  </si>
  <si>
    <t>42.00100001.01.1</t>
  </si>
  <si>
    <t>42.00100002.01.1</t>
  </si>
  <si>
    <t>42.00100003.01.1</t>
  </si>
  <si>
    <t>42.00100004.02.1</t>
  </si>
  <si>
    <t>42.00100005.02.1</t>
  </si>
  <si>
    <t>42.00100006.02.1</t>
  </si>
  <si>
    <t>42.00100007.01.1</t>
  </si>
  <si>
    <t>42.00100008.02.1</t>
  </si>
  <si>
    <t>42.00200001.03.1</t>
  </si>
  <si>
    <t>42.00200002.03.1</t>
  </si>
  <si>
    <t>42.00200003.03.1</t>
  </si>
  <si>
    <t>42.00200004.05.1</t>
  </si>
  <si>
    <t>42.00200005.04.1</t>
  </si>
  <si>
    <t>42.00200006.05.1</t>
  </si>
  <si>
    <t>42.00200007.04.1</t>
  </si>
  <si>
    <t>42.00200008.04.1</t>
  </si>
  <si>
    <t>42.00200009.04.1</t>
  </si>
  <si>
    <t>42.00200010.04.1</t>
  </si>
  <si>
    <t>42.00200011.04.1</t>
  </si>
  <si>
    <t>42.00200019.01.1</t>
  </si>
  <si>
    <t>42.00200020.01.1</t>
  </si>
  <si>
    <t>51.00101001.01.1</t>
  </si>
  <si>
    <t>51.00101001.01.2</t>
  </si>
  <si>
    <t>51.00101002.01.1</t>
  </si>
  <si>
    <t>51.00101002.01.2</t>
  </si>
  <si>
    <t>51.00101002.01.3</t>
  </si>
  <si>
    <t>51.00101002.01.4</t>
  </si>
  <si>
    <t>51.00101003.02.1</t>
  </si>
  <si>
    <t>51.00101003.02.2</t>
  </si>
  <si>
    <t>51.00101003.02.3</t>
  </si>
  <si>
    <t>51.00101003.02.4</t>
  </si>
  <si>
    <t>51.00101004.01.1</t>
  </si>
  <si>
    <t>51.00101004.01.2</t>
  </si>
  <si>
    <t>51.00101004.01.3</t>
  </si>
  <si>
    <t>51.00101004.01.4</t>
  </si>
  <si>
    <t>51.00101004.01.5</t>
  </si>
  <si>
    <t>51.00101004.01.6</t>
  </si>
  <si>
    <t>51.00101005.01.1</t>
  </si>
  <si>
    <t>51.00101005.01.2</t>
  </si>
  <si>
    <t>51.00101006.01.1</t>
  </si>
  <si>
    <t>51.00101007.01.1</t>
  </si>
  <si>
    <t>51.00201001.01.4</t>
  </si>
  <si>
    <t>51.00201002.01.1</t>
  </si>
  <si>
    <t>51.00201002.01.2</t>
  </si>
  <si>
    <t>51.00201002.01.3</t>
  </si>
  <si>
    <t>51.00201002.01.4</t>
  </si>
  <si>
    <t>51.00201003.02.1</t>
  </si>
  <si>
    <t>51.00201003.02.2</t>
  </si>
  <si>
    <t>51.00201003.02.3</t>
  </si>
  <si>
    <t>51.00201003.02.4</t>
  </si>
  <si>
    <t>51.00201004.01.1</t>
  </si>
  <si>
    <t>51.00201004.01.2</t>
  </si>
  <si>
    <t>51.00201004.01.3</t>
  </si>
  <si>
    <t>51.00201004.01.4</t>
  </si>
  <si>
    <t>51.00201004.01.5</t>
  </si>
  <si>
    <t>51.00201004.01.6</t>
  </si>
  <si>
    <t>51.00201005.01.1</t>
  </si>
  <si>
    <t>51.00201005.01.2</t>
  </si>
  <si>
    <t>51.00201001.01.1</t>
  </si>
  <si>
    <t>51.00201001.01.2</t>
  </si>
  <si>
    <t>51.00201001.01.3</t>
  </si>
  <si>
    <t>52.00101001.05.1</t>
  </si>
  <si>
    <t>52.00101002.03.1</t>
  </si>
  <si>
    <t>52.00101005.05.1</t>
  </si>
  <si>
    <t>52.00101006.01.1</t>
  </si>
  <si>
    <t>52.00101007.07.1</t>
  </si>
  <si>
    <t>52.00101007.07.2</t>
  </si>
  <si>
    <t>52.00101007.07.3</t>
  </si>
  <si>
    <t>52.00101007.07.4</t>
  </si>
  <si>
    <t>52.00101007.07.5</t>
  </si>
  <si>
    <t>52.00101008.07.1</t>
  </si>
  <si>
    <t>52.00101008.07.2</t>
  </si>
  <si>
    <t>52.00101008.07.3</t>
  </si>
  <si>
    <t>52.00101008.07.4</t>
  </si>
  <si>
    <t>52.00101008.07.5</t>
  </si>
  <si>
    <t>52.00101009.07.1</t>
  </si>
  <si>
    <t>52.00101010.05.1</t>
  </si>
  <si>
    <t>52.00101010.05.2</t>
  </si>
  <si>
    <t>52.00101010.05.3</t>
  </si>
  <si>
    <t>52.00101010.05.4</t>
  </si>
  <si>
    <t>52.00101010.05.5</t>
  </si>
  <si>
    <t>52.00101011.05.1</t>
  </si>
  <si>
    <t>52.00101011.05.2</t>
  </si>
  <si>
    <t>52.00101011.05.3</t>
  </si>
  <si>
    <t>52.00101011.05.4</t>
  </si>
  <si>
    <t>52.00101011.05.5</t>
  </si>
  <si>
    <t>52.00101012.05.1</t>
  </si>
  <si>
    <t>52.00101013.01.1</t>
  </si>
  <si>
    <t>52.00101013.01.2</t>
  </si>
  <si>
    <t>52.00101013.01.3</t>
  </si>
  <si>
    <t>52.00101013.01.4</t>
  </si>
  <si>
    <t>52.00101013.01.5</t>
  </si>
  <si>
    <t>52.00101014.01.1</t>
  </si>
  <si>
    <t>53.00101001.02.2</t>
  </si>
  <si>
    <t>53.00101001.02.3</t>
  </si>
  <si>
    <t>53.00101001.02.4</t>
  </si>
  <si>
    <t>53.00101001.02.5</t>
  </si>
  <si>
    <t>53.00101002.01.1</t>
  </si>
  <si>
    <t>53.00101002.01.2</t>
  </si>
  <si>
    <t>53.00101002.01.3</t>
  </si>
  <si>
    <t>53.00101002.01.4</t>
  </si>
  <si>
    <t>53.00101002.01.5</t>
  </si>
  <si>
    <t>53.00101001.02.1</t>
  </si>
  <si>
    <t>54.00101001.01.1</t>
  </si>
  <si>
    <t>54.00101001.01.2</t>
  </si>
  <si>
    <t>54.00101001.01.3</t>
  </si>
  <si>
    <t>54.00101001.01.4</t>
  </si>
  <si>
    <t>54.00101001.01.5</t>
  </si>
  <si>
    <t>54.00101002.01.1</t>
  </si>
  <si>
    <t>54.00101002.01.2</t>
  </si>
  <si>
    <t>54.00101002.01.3</t>
  </si>
  <si>
    <t>54.00101002.01.4</t>
  </si>
  <si>
    <t>54.00101002.01.5</t>
  </si>
  <si>
    <t>54.00101003.01.1</t>
  </si>
  <si>
    <t>54.00101003.01.2</t>
  </si>
  <si>
    <t>54.00101003.01.3</t>
  </si>
  <si>
    <t>54.00101003.01.4</t>
  </si>
  <si>
    <t>54.00101003.01.5</t>
  </si>
  <si>
    <t>54.00101004.01.1</t>
  </si>
  <si>
    <t>54.00101004.01.2</t>
  </si>
  <si>
    <t>54.00101004.01.3</t>
  </si>
  <si>
    <t>54.00101004.01.4</t>
  </si>
  <si>
    <t>54.00101004.01.5</t>
  </si>
  <si>
    <t>55.00101001.01.1</t>
  </si>
  <si>
    <t>55.00101002.01.1</t>
  </si>
  <si>
    <t>55.00101003.02.1</t>
  </si>
  <si>
    <t>55.00101004.01.1</t>
  </si>
  <si>
    <t>55.00101004.01.2</t>
  </si>
  <si>
    <t>55.00101004.01.3</t>
  </si>
  <si>
    <t>55.00101004.01.4</t>
  </si>
  <si>
    <t>55.00101004.01.5</t>
  </si>
  <si>
    <t>55.00101005.01.1</t>
  </si>
  <si>
    <t>55.00101005.01.2</t>
  </si>
  <si>
    <t>55.00101005.01.3</t>
  </si>
  <si>
    <t>55.00101005.01.4</t>
  </si>
  <si>
    <t>55.00101005.01.5</t>
  </si>
  <si>
    <t>55.00101006.01.1</t>
  </si>
  <si>
    <t>55.00101006.01.2</t>
  </si>
  <si>
    <t>55.00101006.01.3</t>
  </si>
  <si>
    <t>55.00101006.01.4</t>
  </si>
  <si>
    <t>55.00101006.01.5</t>
  </si>
  <si>
    <t>55.00101007.01.1</t>
  </si>
  <si>
    <t>55.00101007.01.2</t>
  </si>
  <si>
    <t>55.00101007.01.3</t>
  </si>
  <si>
    <t>55.00101007.01.4</t>
  </si>
  <si>
    <t>55.00101007.01.5</t>
  </si>
  <si>
    <t>55.00101008.01.1</t>
  </si>
  <si>
    <t>55.00101009.01.1</t>
  </si>
  <si>
    <t>55.00101009.01.2</t>
  </si>
  <si>
    <t>55.00101009.01.3</t>
  </si>
  <si>
    <t>55.00101009.01.4</t>
  </si>
  <si>
    <t>55.00101009.01.5</t>
  </si>
  <si>
    <t>55.00101010.01.1</t>
  </si>
  <si>
    <t>55.00101011.01.1</t>
  </si>
  <si>
    <t>55.00101011.01.2</t>
  </si>
  <si>
    <t>55.00101011.01.3</t>
  </si>
  <si>
    <t>55.00101011.01.4</t>
  </si>
  <si>
    <t>55.00101011.01.5</t>
  </si>
  <si>
    <t>55.00101012.01.1</t>
  </si>
  <si>
    <t>56.00101001.01.2</t>
  </si>
  <si>
    <t>56.00101002.01.2</t>
  </si>
  <si>
    <t>56.00101003.01.2</t>
  </si>
  <si>
    <t>56.00101004.01.2</t>
  </si>
  <si>
    <t>56.00101005.01.2</t>
  </si>
  <si>
    <t>56.00201001.02.1</t>
  </si>
  <si>
    <t>56.00201002.02.1</t>
  </si>
  <si>
    <t>56.00201003.02.1</t>
  </si>
  <si>
    <t>56.00201004.02.1</t>
  </si>
  <si>
    <t>56.00201009.01.1</t>
  </si>
  <si>
    <t>56.00201010.01.1</t>
  </si>
  <si>
    <t>56.00201011.01.1</t>
  </si>
  <si>
    <t>56.00201012.01.1</t>
  </si>
  <si>
    <t>56.00201013.02.1</t>
  </si>
  <si>
    <t>56.00201014.02.1</t>
  </si>
  <si>
    <t>56.00201015.02.1</t>
  </si>
  <si>
    <t>56.00201016.02.1</t>
  </si>
  <si>
    <t>56.00201017.01.1</t>
  </si>
  <si>
    <t>56.00201018.01.1</t>
  </si>
  <si>
    <t>56.00201019.01.1</t>
  </si>
  <si>
    <t>56.00201020.01.1</t>
  </si>
  <si>
    <t>57.00101001.01.1</t>
  </si>
  <si>
    <t>57.00101002.01.1</t>
  </si>
  <si>
    <t>57.00101003.01.1</t>
  </si>
  <si>
    <t>57.00101005.01.1</t>
  </si>
  <si>
    <t>57.00101007.01.1</t>
  </si>
  <si>
    <t>57.00101007.01.2</t>
  </si>
  <si>
    <t>57.00101007.01.3</t>
  </si>
  <si>
    <t>57.00101007.01.4</t>
  </si>
  <si>
    <t>57.00101008.01.1</t>
  </si>
  <si>
    <t>57.00101008.01.2</t>
  </si>
  <si>
    <t>57.00101008.01.3</t>
  </si>
  <si>
    <t>57.00101008.01.4</t>
  </si>
  <si>
    <t>57.00101008.01.5</t>
  </si>
  <si>
    <t>57.00101009.01.1</t>
  </si>
  <si>
    <t>57.00101009.01.2</t>
  </si>
  <si>
    <t>57.00101009.01.3</t>
  </si>
  <si>
    <t>57.00101009.01.4</t>
  </si>
  <si>
    <t>57.00101010.01.1</t>
  </si>
  <si>
    <t>57.00101010.01.2</t>
  </si>
  <si>
    <t>57.00101010.01.3</t>
  </si>
  <si>
    <t>57.00101010.01.4</t>
  </si>
  <si>
    <t>57.00101010.01.5</t>
  </si>
  <si>
    <t>57.00101011.01.1</t>
  </si>
  <si>
    <t>57.00101011.01.2</t>
  </si>
  <si>
    <t>57.00101011.01.3</t>
  </si>
  <si>
    <t>57.00101011.01.4</t>
  </si>
  <si>
    <t>57.00101011.01.5</t>
  </si>
  <si>
    <t>57.00101012.01.1</t>
  </si>
  <si>
    <t>81.10101001.01.2</t>
  </si>
  <si>
    <t>81.10101001.01.1</t>
  </si>
  <si>
    <t>81.10101002.02.2</t>
  </si>
  <si>
    <t>81.10101002.02.1</t>
  </si>
  <si>
    <t>81.10101003.01.2</t>
  </si>
  <si>
    <t>81.10101003.01.1</t>
  </si>
  <si>
    <t>81.10103001.05.2</t>
  </si>
  <si>
    <t>81.10103001.05.1</t>
  </si>
  <si>
    <t>81.10103002.05.2</t>
  </si>
  <si>
    <t>81.10103002.05.1</t>
  </si>
  <si>
    <t>81.10103003.09.2</t>
  </si>
  <si>
    <t>81.10103003.09.1</t>
  </si>
  <si>
    <t>81.10103004.12.2</t>
  </si>
  <si>
    <t>81.10103004.12.1</t>
  </si>
  <si>
    <t>81.10103005.03.2</t>
  </si>
  <si>
    <t>81.10103005.03.1</t>
  </si>
  <si>
    <t>81.10103006.02.2</t>
  </si>
  <si>
    <t>81.10103006.02.1</t>
  </si>
  <si>
    <t>81.10104001.01.1</t>
  </si>
  <si>
    <t>81.10104001.01.2</t>
  </si>
  <si>
    <t>81.10104001.01.3</t>
  </si>
  <si>
    <t>81.10104002.04.1</t>
  </si>
  <si>
    <t>81.10104002.04.2</t>
  </si>
  <si>
    <t>81.10104002.04.3</t>
  </si>
  <si>
    <t>81.10104002.04.4</t>
  </si>
  <si>
    <t>81.10104003.01.1</t>
  </si>
  <si>
    <t>81.10104003.01.2</t>
  </si>
  <si>
    <t>81.10104003.01.3</t>
  </si>
  <si>
    <t>81.10104003.01.4</t>
  </si>
  <si>
    <t>81.10104004.01.1</t>
  </si>
  <si>
    <t>81.10104004.01.2</t>
  </si>
  <si>
    <t>81.10104004.01.3</t>
  </si>
  <si>
    <t>81.10104004.01.4</t>
  </si>
  <si>
    <t>81.10105001.01.1</t>
  </si>
  <si>
    <t>81.10105002.01.1</t>
  </si>
  <si>
    <t>81.10105003.01.1</t>
  </si>
  <si>
    <t>81.10105004.01.1</t>
  </si>
  <si>
    <t>81.10105005.03.1</t>
  </si>
  <si>
    <t>81.10105006.03.1</t>
  </si>
  <si>
    <t>81.10105007.03.1</t>
  </si>
  <si>
    <t>81.10105008.01.1</t>
  </si>
  <si>
    <t>81.10105009.04.1</t>
  </si>
  <si>
    <t>81.10105009.04.2</t>
  </si>
  <si>
    <t>81.10105009.04.3</t>
  </si>
  <si>
    <t>81.10105009.04.4</t>
  </si>
  <si>
    <t>81.10105010.01.1</t>
  </si>
  <si>
    <t>81.10105010.01.2</t>
  </si>
  <si>
    <t>81.10105010.01.3</t>
  </si>
  <si>
    <t>81.10105010.01.4</t>
  </si>
  <si>
    <t>81.10105011.02.1</t>
  </si>
  <si>
    <t>81.10105011.02.2</t>
  </si>
  <si>
    <t>81.10105011.02.3</t>
  </si>
  <si>
    <t>81.10105011.02.4</t>
  </si>
  <si>
    <t>81.10105012.03.1</t>
  </si>
  <si>
    <t>81.10105012.03.2</t>
  </si>
  <si>
    <t>81.10105012.03.3</t>
  </si>
  <si>
    <t>81.10105012.03.4</t>
  </si>
  <si>
    <t>81.10105013.02.1</t>
  </si>
  <si>
    <t>81.10105013.02.2</t>
  </si>
  <si>
    <t>81.10105013.02.3</t>
  </si>
  <si>
    <t>81.10105013.02.4</t>
  </si>
  <si>
    <t>81.10105014.01.1</t>
  </si>
  <si>
    <t>81.10105014.01.2</t>
  </si>
  <si>
    <t>81.10105014.01.3</t>
  </si>
  <si>
    <t>81.10105014.01.4</t>
  </si>
  <si>
    <t>81.10106001.01.1</t>
  </si>
  <si>
    <t>81.10106001.01.2</t>
  </si>
  <si>
    <t>81.10106001.01.3</t>
  </si>
  <si>
    <t>81.20107001.02.2</t>
  </si>
  <si>
    <t>81.20107002.04.2</t>
  </si>
  <si>
    <t>81.20107003.06.2</t>
  </si>
  <si>
    <t>81.20107004.09.2</t>
  </si>
  <si>
    <t>81.20107005.02.2</t>
  </si>
  <si>
    <t>81.20107006.02.2</t>
  </si>
  <si>
    <t>81.20108001.01.1</t>
  </si>
  <si>
    <t>81.20108001.01.2</t>
  </si>
  <si>
    <t>81.20108001.01.3</t>
  </si>
  <si>
    <t>81.20108002.04.1</t>
  </si>
  <si>
    <t>81.20108002.04.2</t>
  </si>
  <si>
    <t>81.20108002.04.3</t>
  </si>
  <si>
    <t>81.20108002.04.4</t>
  </si>
  <si>
    <t>81.20108003.01.1</t>
  </si>
  <si>
    <t>81.20108003.01.2</t>
  </si>
  <si>
    <t>81.20108003.01.3</t>
  </si>
  <si>
    <t>81.20108003.01.4</t>
  </si>
  <si>
    <t>81.20108004.01.1</t>
  </si>
  <si>
    <t>81.20108004.01.2</t>
  </si>
  <si>
    <t>81.20108004.01.3</t>
  </si>
  <si>
    <t>81.20108004.01.4</t>
  </si>
  <si>
    <t>81.20109001.03.1</t>
  </si>
  <si>
    <t>81.20109001.03.2</t>
  </si>
  <si>
    <t>81.20109001.03.3</t>
  </si>
  <si>
    <t>81.20109001.03.4</t>
  </si>
  <si>
    <t>81.20109002.01.1</t>
  </si>
  <si>
    <t>81.20109002.01.2</t>
  </si>
  <si>
    <t>81.20109002.01.3</t>
  </si>
  <si>
    <t>81.20109002.01.4</t>
  </si>
  <si>
    <t>81.20109003.01.1</t>
  </si>
  <si>
    <t>81.20109003.01.2</t>
  </si>
  <si>
    <t>81.20109003.01.3</t>
  </si>
  <si>
    <t>81.20109003.01.4</t>
  </si>
  <si>
    <t>81.20109004.01.1</t>
  </si>
  <si>
    <t>81.20109004.01.2</t>
  </si>
  <si>
    <t>81.20109004.01.3</t>
  </si>
  <si>
    <t>81.20109004.01.4</t>
  </si>
  <si>
    <t>81.30110001.01.2</t>
  </si>
  <si>
    <t>81.30110002.02.2</t>
  </si>
  <si>
    <t>81.30110003.01.2</t>
  </si>
  <si>
    <t>81.30110004.02.2</t>
  </si>
  <si>
    <t>81.30110005.05.2</t>
  </si>
  <si>
    <t>81.30110006.08.2</t>
  </si>
  <si>
    <t>81.30110007.02.2</t>
  </si>
  <si>
    <t>81.30110008.03.2</t>
  </si>
  <si>
    <t>81.30111001.01.1</t>
  </si>
  <si>
    <t>81.30111001.01.2</t>
  </si>
  <si>
    <t>81.30111001.01.3</t>
  </si>
  <si>
    <t>81.30111002.04.1</t>
  </si>
  <si>
    <t>81.30111002.04.2</t>
  </si>
  <si>
    <t>81.30111002.04.3</t>
  </si>
  <si>
    <t>81.30111002.04.4</t>
  </si>
  <si>
    <t>81.30111003.01.1</t>
  </si>
  <si>
    <t>81.30111003.01.2</t>
  </si>
  <si>
    <t>81.30111003.01.3</t>
  </si>
  <si>
    <t>81.30111003.01.4</t>
  </si>
  <si>
    <t>81.30111004.01.1</t>
  </si>
  <si>
    <t>81.30111004.01.2</t>
  </si>
  <si>
    <t>81.30111004.01.3</t>
  </si>
  <si>
    <t>81.30111004.01.4</t>
  </si>
  <si>
    <t>81.30110007.04.2</t>
  </si>
  <si>
    <t>82.40101001.01.2</t>
  </si>
  <si>
    <t>82.40101002.01.2</t>
  </si>
  <si>
    <t>82.40101003.01.2</t>
  </si>
  <si>
    <t>82.40101004.03.2</t>
  </si>
  <si>
    <t>82.40101005.03.2</t>
  </si>
  <si>
    <t>82.40101006.04.2</t>
  </si>
  <si>
    <t>82.40101007.04.2</t>
  </si>
  <si>
    <t>82.40101008.03.2</t>
  </si>
  <si>
    <t>82.40101009.05.2</t>
  </si>
  <si>
    <t>82.40101010.01.2</t>
  </si>
  <si>
    <t>82.40102001.01.1</t>
  </si>
  <si>
    <t>82.40102001.01.2</t>
  </si>
  <si>
    <t>82.40102001.01.3</t>
  </si>
  <si>
    <t>82.40102002.07.1</t>
  </si>
  <si>
    <t>82.40102002.07.2</t>
  </si>
  <si>
    <t>82.40102002.07.3</t>
  </si>
  <si>
    <t>82.40102002.07.4</t>
  </si>
  <si>
    <t>82.40102003.01.1</t>
  </si>
  <si>
    <t>82.40102003.01.2</t>
  </si>
  <si>
    <t>82.40102003.01.3</t>
  </si>
  <si>
    <t>82.40102003.01.4</t>
  </si>
  <si>
    <t>82.40102004.09.1</t>
  </si>
  <si>
    <t>82.40102004.09.2</t>
  </si>
  <si>
    <t>82.40102004.09.3</t>
  </si>
  <si>
    <t>82.40102004.09.4</t>
  </si>
  <si>
    <t>82.40102005.03.1</t>
  </si>
  <si>
    <t>82.40102005.03.2</t>
  </si>
  <si>
    <t>82.40102005.03.3</t>
  </si>
  <si>
    <t>82.40102005.03.4</t>
  </si>
  <si>
    <t>82.40103001.01.2</t>
  </si>
  <si>
    <t>82.40103002.02.2</t>
  </si>
  <si>
    <t>82.40103003.01.2</t>
  </si>
  <si>
    <t>82.40103004.01.2</t>
  </si>
  <si>
    <t>82.40103005.01.2</t>
  </si>
  <si>
    <t>82.40104002.01.1</t>
  </si>
  <si>
    <t>82.40104003.01.1</t>
  </si>
  <si>
    <t>82.40104003.01.2</t>
  </si>
  <si>
    <t>82.40104003.01.3</t>
  </si>
  <si>
    <t>82.40104004.01.1</t>
  </si>
  <si>
    <t>82.40104005.01.1</t>
  </si>
  <si>
    <t>82.40104005.01.2</t>
  </si>
  <si>
    <t>82.40104005.01.3</t>
  </si>
  <si>
    <t>82.40104005.01.4</t>
  </si>
  <si>
    <t>82.40106001.01.1</t>
  </si>
  <si>
    <t>82.40106001.01.2</t>
  </si>
  <si>
    <t>82.40106001.01.3</t>
  </si>
  <si>
    <t>82.40106001.01.4</t>
  </si>
  <si>
    <t>82.40106002.01.1</t>
  </si>
  <si>
    <t>82.40106002.01.2</t>
  </si>
  <si>
    <t>82.40106002.01.3</t>
  </si>
  <si>
    <t>82.40106002.01.4</t>
  </si>
  <si>
    <t>82.40106003.01.1</t>
  </si>
  <si>
    <t>82.40106003.01.2</t>
  </si>
  <si>
    <t>82.40106003.01.3</t>
  </si>
  <si>
    <t>82.40106003.01.4</t>
  </si>
  <si>
    <t>82.40107001.01.2</t>
  </si>
  <si>
    <t>82.40107002.01.2</t>
  </si>
  <si>
    <t>82.40107003.01.2</t>
  </si>
  <si>
    <t>82.40107004.01.2</t>
  </si>
  <si>
    <t>82.40107005.01.2</t>
  </si>
  <si>
    <t>82.40107006.01.2</t>
  </si>
  <si>
    <t>82.40112001.01.1</t>
  </si>
  <si>
    <t>82.40112002.01.1</t>
  </si>
  <si>
    <t>82.40112003.01.1</t>
  </si>
  <si>
    <t>82.40112004.01.1</t>
  </si>
  <si>
    <t>82.40112005.01.1</t>
  </si>
  <si>
    <t>82.40112006.03.1</t>
  </si>
  <si>
    <t>82.40112007.03.1</t>
  </si>
  <si>
    <t>82.40112008.03.1</t>
  </si>
  <si>
    <t>82.40112009.03.1</t>
  </si>
  <si>
    <t>82.40114001.01.2</t>
  </si>
  <si>
    <t>82.40114002.01.2</t>
  </si>
  <si>
    <t>82.40114003.02.2</t>
  </si>
  <si>
    <t>82.40115001.04.1</t>
  </si>
  <si>
    <t>82.40115001.04.2</t>
  </si>
  <si>
    <t>82.40115001.04.3</t>
  </si>
  <si>
    <t>82.40115002.04.1</t>
  </si>
  <si>
    <t>82.40115002.04.2</t>
  </si>
  <si>
    <t>82.40115002.04.3</t>
  </si>
  <si>
    <t>82.40115003.04.1</t>
  </si>
  <si>
    <t>82.40115003.04.2</t>
  </si>
  <si>
    <t>82.40115003.04.3</t>
  </si>
  <si>
    <t>82.40116001.01.1</t>
  </si>
  <si>
    <t>82.40116002.01.1</t>
  </si>
  <si>
    <t>82.40116003.01.1</t>
  </si>
  <si>
    <t>82.40116004.01.1</t>
  </si>
  <si>
    <t>82.40117001.01.1</t>
  </si>
  <si>
    <t>82.40117002.01.1</t>
  </si>
  <si>
    <t>82.40117003.01.1</t>
  </si>
  <si>
    <t>82.40117004.01.1</t>
  </si>
  <si>
    <t>82.40118001.01.1</t>
  </si>
  <si>
    <t>82.40118002.01.1</t>
  </si>
  <si>
    <t>82.40118003.01.1</t>
  </si>
  <si>
    <t>82.40118004.01.1</t>
  </si>
  <si>
    <t>82.40119001.01.1</t>
  </si>
  <si>
    <t>82.40119001.01.2</t>
  </si>
  <si>
    <t>82.40119001.01.3</t>
  </si>
  <si>
    <t>82.40119001.01.4</t>
  </si>
  <si>
    <t>82.40119002.01.1</t>
  </si>
  <si>
    <t>82.40119002.01.2</t>
  </si>
  <si>
    <t>82.40120001.01.1</t>
  </si>
  <si>
    <t>82.40120002.01.1</t>
  </si>
  <si>
    <t>82.40120003.01.1</t>
  </si>
  <si>
    <t>82.40120004.01.1</t>
  </si>
  <si>
    <t>82.40120005.01.1</t>
  </si>
  <si>
    <t>82.40120006.01.1</t>
  </si>
  <si>
    <t>82.40121001.01.1</t>
  </si>
  <si>
    <t>82.40121001.01.2</t>
  </si>
  <si>
    <t>82.40121001.01.3</t>
  </si>
  <si>
    <t>82.40121001.01.4</t>
  </si>
  <si>
    <t>82.40122001.01.2</t>
  </si>
  <si>
    <t>82.40122002.01.2</t>
  </si>
  <si>
    <t>82.40122003.02.2</t>
  </si>
  <si>
    <t>82.40122004.01.2</t>
  </si>
  <si>
    <t>82.40122005.01.2</t>
  </si>
  <si>
    <t>82.40123001.01.1</t>
  </si>
  <si>
    <t>82.40123002.01.1</t>
  </si>
  <si>
    <t>82.40123003.01.1</t>
  </si>
  <si>
    <t>82.40124001.02.1</t>
  </si>
  <si>
    <t>82.40124002.01.1</t>
  </si>
  <si>
    <t>82.40124003.01.1</t>
  </si>
  <si>
    <t>82.40124004.01.1</t>
  </si>
  <si>
    <t>82.40124005.05.1</t>
  </si>
  <si>
    <t>82.40124006.04.1</t>
  </si>
  <si>
    <t>82.40124007.04.1</t>
  </si>
  <si>
    <t>82.40124008.04.1</t>
  </si>
  <si>
    <t>82.40124009.05.1</t>
  </si>
  <si>
    <t>82.40124010.05.1</t>
  </si>
  <si>
    <t>82.40124011.05.1</t>
  </si>
  <si>
    <t>82.40124012.05.1</t>
  </si>
  <si>
    <t>82.40124013.04.1</t>
  </si>
  <si>
    <t>82.40124014.04.1</t>
  </si>
  <si>
    <t>82.40124015.04.1</t>
  </si>
  <si>
    <t>82.40124016.04.1</t>
  </si>
  <si>
    <t>82.40124017.07.1</t>
  </si>
  <si>
    <t>82.40124018.07.1</t>
  </si>
  <si>
    <t>82.40124019.02.1</t>
  </si>
  <si>
    <t>82.40124020.01.1</t>
  </si>
  <si>
    <t>82.40124021.01.1</t>
  </si>
  <si>
    <t>82.50126001.01.1</t>
  </si>
  <si>
    <t>82.50126001.01.2</t>
  </si>
  <si>
    <t>82.50126001.01.3</t>
  </si>
  <si>
    <t>82.50126002.07.1</t>
  </si>
  <si>
    <t>82.50126002.07.2</t>
  </si>
  <si>
    <t>82.50126002.07.3</t>
  </si>
  <si>
    <t>82.50126002.07.4</t>
  </si>
  <si>
    <t>82.50126003.01.1</t>
  </si>
  <si>
    <t>82.50126003.01.2</t>
  </si>
  <si>
    <t>82.50126003.01.3</t>
  </si>
  <si>
    <t>82.50126003.01.4</t>
  </si>
  <si>
    <t>82.50126004.09.1</t>
  </si>
  <si>
    <t>82.50126004.09.2</t>
  </si>
  <si>
    <t>82.50126004.09.3</t>
  </si>
  <si>
    <t>82.50126004.09.4</t>
  </si>
  <si>
    <t>82.50126005.03.1</t>
  </si>
  <si>
    <t>82.50126005.03.2</t>
  </si>
  <si>
    <t>82.50126005.03.3</t>
  </si>
  <si>
    <t>82.50126005.03.4</t>
  </si>
  <si>
    <t>82.50125001.01.2</t>
  </si>
  <si>
    <t>82.50125002.01.2</t>
  </si>
  <si>
    <t>82.50125003.04.2</t>
  </si>
  <si>
    <t>82.50125004.04.2</t>
  </si>
  <si>
    <t>82.50125005.02.2</t>
  </si>
  <si>
    <t>82.50125006.04.2</t>
  </si>
  <si>
    <t>82.60127001.01.2</t>
  </si>
  <si>
    <t>82.60127002.01.2</t>
  </si>
  <si>
    <t>82.60127003.04.2</t>
  </si>
  <si>
    <t>82.60127004.04.2</t>
  </si>
  <si>
    <t>82.60127005.02.2</t>
  </si>
  <si>
    <t>82.60127006.04.2</t>
  </si>
  <si>
    <t>82.60128001.01.1</t>
  </si>
  <si>
    <t>82.60128001.01.2</t>
  </si>
  <si>
    <t>82.60128001.01.3</t>
  </si>
  <si>
    <t>82.60128002.07.1</t>
  </si>
  <si>
    <t>82.60128002.07.2</t>
  </si>
  <si>
    <t>82.60128002.07.3</t>
  </si>
  <si>
    <t>82.60128002.07.4</t>
  </si>
  <si>
    <t>82.60128003.01.1</t>
  </si>
  <si>
    <t>82.60128003.01.2</t>
  </si>
  <si>
    <t>82.60128003.01.3</t>
  </si>
  <si>
    <t>82.60128003.01.4</t>
  </si>
  <si>
    <t>82.60128004.09.1</t>
  </si>
  <si>
    <t>82.60128004.09.2</t>
  </si>
  <si>
    <t>82.60128004.09.3</t>
  </si>
  <si>
    <t>82.60128004.09.4</t>
  </si>
  <si>
    <t>82.60128005.04.1</t>
  </si>
  <si>
    <t>82.60128005.04.2</t>
  </si>
  <si>
    <t>82.60128005.04.3</t>
  </si>
  <si>
    <t>82.60128005.04.4</t>
  </si>
  <si>
    <t>82.60128006.01.1</t>
  </si>
  <si>
    <t>82.60128006.01.2</t>
  </si>
  <si>
    <t>82.60128006.01.3</t>
  </si>
  <si>
    <t>82.60128007.03.1</t>
  </si>
  <si>
    <t>82.60128007.03.2</t>
  </si>
  <si>
    <t>82.60128007.03.3</t>
  </si>
  <si>
    <t>82.60128008.01.1</t>
  </si>
  <si>
    <t>82.60128008.01.2</t>
  </si>
  <si>
    <t>82.60128009.01.1</t>
  </si>
  <si>
    <t>82.60128009.01.2</t>
  </si>
  <si>
    <t>82.60128010.01.1</t>
  </si>
  <si>
    <t>82.60128010.01.2</t>
  </si>
  <si>
    <t>82.60128011.02.1</t>
  </si>
  <si>
    <t>82.60128011.02.2</t>
  </si>
  <si>
    <t>82.60128012.02.1</t>
  </si>
  <si>
    <t>82.60128013.07.1</t>
  </si>
  <si>
    <t>82.60128014.02.1</t>
  </si>
  <si>
    <t>82.60128015.01.1</t>
  </si>
  <si>
    <t>82.60128015.01.2</t>
  </si>
  <si>
    <t>82.60128016.01.1</t>
  </si>
  <si>
    <t>82.60128016.01.2</t>
  </si>
  <si>
    <t>82.60128017.01.1</t>
  </si>
  <si>
    <t>82.60128017.01.2</t>
  </si>
  <si>
    <t>82.60128018.01.1</t>
  </si>
  <si>
    <t>82.60128018.01.2</t>
  </si>
  <si>
    <t>82.60128018.01.3</t>
  </si>
  <si>
    <t>82.60128018.01.4</t>
  </si>
  <si>
    <t>82.60128019.01.1</t>
  </si>
  <si>
    <t>82.60128019.01.2</t>
  </si>
  <si>
    <t>82.60129001.01.1</t>
  </si>
  <si>
    <t>82.60129001.01.2</t>
  </si>
  <si>
    <t>82.60129001.01.3</t>
  </si>
  <si>
    <t>82.60130001.01.1</t>
  </si>
  <si>
    <t>82.60130002.01.1</t>
  </si>
  <si>
    <t>82.60130003.02.1</t>
  </si>
  <si>
    <t>82.60130004.01.1</t>
  </si>
  <si>
    <t>82.60130005.01.1</t>
  </si>
  <si>
    <t>82.60130006.01.1</t>
  </si>
  <si>
    <t>82.60130007.01.1</t>
  </si>
  <si>
    <t>82.60130008.01.1</t>
  </si>
  <si>
    <t>82.60130009.01.1</t>
  </si>
  <si>
    <t>82.40201001.01.2</t>
  </si>
  <si>
    <t>82.40201002.01.2</t>
  </si>
  <si>
    <t>82.40201003.01.2</t>
  </si>
  <si>
    <t>82.40201004.05.2</t>
  </si>
  <si>
    <t>82.40201005.07.2</t>
  </si>
  <si>
    <t>82.40201006.10.2</t>
  </si>
  <si>
    <t>82.40201007.01.2</t>
  </si>
  <si>
    <t>82.40201008.03.2</t>
  </si>
  <si>
    <t>82.40202001.01.1</t>
  </si>
  <si>
    <t>82.40202001.01.2</t>
  </si>
  <si>
    <t>82.40202002.04.1</t>
  </si>
  <si>
    <t>82.40202002.04.2</t>
  </si>
  <si>
    <t>82.40202002.04.3</t>
  </si>
  <si>
    <t>82.40202002.04.4</t>
  </si>
  <si>
    <t>82.40202003.02.1</t>
  </si>
  <si>
    <t>82.40202003.02.2</t>
  </si>
  <si>
    <t>82.40202003.02.3</t>
  </si>
  <si>
    <t>82.40202003.02.4</t>
  </si>
  <si>
    <t>82.40202004.05.1</t>
  </si>
  <si>
    <t>82.40202004.05.2</t>
  </si>
  <si>
    <t>82.40202004.05.3</t>
  </si>
  <si>
    <t>82.40202004.05.4</t>
  </si>
  <si>
    <t>82.40202005.01.1</t>
  </si>
  <si>
    <t>82.40202005.01.2</t>
  </si>
  <si>
    <t>82.40202005.01.3</t>
  </si>
  <si>
    <t>82.40202005.01.4</t>
  </si>
  <si>
    <t>82.40202006.04.1</t>
  </si>
  <si>
    <t>82.40202006.04.2</t>
  </si>
  <si>
    <t>82.40202006.04.3</t>
  </si>
  <si>
    <t>82.40202006.04.4</t>
  </si>
  <si>
    <t>82.40203001.01.1</t>
  </si>
  <si>
    <t>82.40203001.01.2</t>
  </si>
  <si>
    <t>82.40203001.01.3</t>
  </si>
  <si>
    <t>82.40204001.01.1</t>
  </si>
  <si>
    <t>82.40204001.01.2</t>
  </si>
  <si>
    <t>82.40204001.01.3</t>
  </si>
  <si>
    <t>82.40205002.01.1</t>
  </si>
  <si>
    <t>82.40205002.01.2</t>
  </si>
  <si>
    <t>82.40205002.01.3</t>
  </si>
  <si>
    <t>82.40205002.01.4</t>
  </si>
  <si>
    <t>82.40206001.01.1</t>
  </si>
  <si>
    <t>82.40206001.01.2</t>
  </si>
  <si>
    <t>82.40206001.01.3</t>
  </si>
  <si>
    <t>82.40206001.01.4</t>
  </si>
  <si>
    <t>82.40206002.01.1</t>
  </si>
  <si>
    <t>82.40206002.01.2</t>
  </si>
  <si>
    <t>82.40206002.01.3</t>
  </si>
  <si>
    <t>82.40206002.01.4</t>
  </si>
  <si>
    <t>82.40207003.01.1</t>
  </si>
  <si>
    <t>82.40207003.01.2</t>
  </si>
  <si>
    <t>82.40207003.01.3</t>
  </si>
  <si>
    <t>82.40207003.01.4</t>
  </si>
  <si>
    <t>82.40301001.01.2</t>
  </si>
  <si>
    <t>82.40302001.03.1</t>
  </si>
  <si>
    <t>82.40302001.03.2</t>
  </si>
  <si>
    <t>82.40302001.03.3</t>
  </si>
  <si>
    <t>82.40302002.01.1</t>
  </si>
  <si>
    <t>82.40302002.01.2</t>
  </si>
  <si>
    <t>82.40302003.01.1</t>
  </si>
  <si>
    <t>82.40302003.01.2</t>
  </si>
  <si>
    <t>82.40302004.01.1</t>
  </si>
  <si>
    <t>82.40302004.01.2</t>
  </si>
  <si>
    <t>82.40302005.04.1</t>
  </si>
  <si>
    <t>82.40302005.04.2</t>
  </si>
  <si>
    <t>82.40302006.02.1</t>
  </si>
  <si>
    <t>82.40302007.07.1</t>
  </si>
  <si>
    <t>82.403027^1.01.1</t>
  </si>
  <si>
    <t>82.40302008.02.1</t>
  </si>
  <si>
    <t>82.40302009.01.1</t>
  </si>
  <si>
    <t>82.40302009.01.2</t>
  </si>
  <si>
    <t>82.40302010.01.1</t>
  </si>
  <si>
    <t>82.40302010.01.2</t>
  </si>
  <si>
    <t>82.40302011.01.1</t>
  </si>
  <si>
    <t>82.40302011.01.2</t>
  </si>
  <si>
    <t>82.40302012.01.1</t>
  </si>
  <si>
    <t>82.40302012.01.2</t>
  </si>
  <si>
    <t>82.40302012.01.3</t>
  </si>
  <si>
    <t>82.40302012.01.4</t>
  </si>
  <si>
    <t>82.40302013.01.1</t>
  </si>
  <si>
    <t>82.40302013.01.2</t>
  </si>
  <si>
    <t>82.40401001.04.1</t>
  </si>
  <si>
    <t>82.40401001.04.2</t>
  </si>
  <si>
    <t>82.40401001.04.3</t>
  </si>
  <si>
    <t>82.40401001.04.4</t>
  </si>
  <si>
    <t>82.40401001.04.5</t>
  </si>
  <si>
    <t>82.40401002.01.1</t>
  </si>
  <si>
    <t>82.40401002.01.2</t>
  </si>
  <si>
    <t>82.40401002.01.3</t>
  </si>
  <si>
    <t>82.40402003.02.1</t>
  </si>
  <si>
    <t>82.40402003.02.2</t>
  </si>
  <si>
    <t>82.40402003.02.3</t>
  </si>
  <si>
    <t>82.40402003.02.4</t>
  </si>
  <si>
    <t>82.40403001.01.1</t>
  </si>
  <si>
    <t>82.40403001.01.2</t>
  </si>
  <si>
    <t>82.40403001.01.3</t>
  </si>
  <si>
    <t>82.40403002.01.1</t>
  </si>
  <si>
    <t>82.40403002.01.2</t>
  </si>
  <si>
    <t>82.40403002.01.3</t>
  </si>
  <si>
    <t>82.40403003.01.1</t>
  </si>
  <si>
    <t>82.40403003.01.2</t>
  </si>
  <si>
    <t>82.40403003.01.3</t>
  </si>
  <si>
    <t>82.40403003.01.4</t>
  </si>
  <si>
    <t>82.40403003.01.5</t>
  </si>
  <si>
    <t>82.40403003.01.6</t>
  </si>
  <si>
    <t>Director financiar-contabil</t>
  </si>
  <si>
    <t>Farmacist şef</t>
  </si>
  <si>
    <t>Prim- grefier; grefier-şef secţie; grefier - şef; grefier-şef cabinet; director departament informatic</t>
  </si>
  <si>
    <t>Director general adjunct ONRC</t>
  </si>
  <si>
    <t>82.40208001.03.1</t>
  </si>
  <si>
    <t>82.40208001.03.2</t>
  </si>
  <si>
    <t>82.40208001.03.3</t>
  </si>
  <si>
    <t>82.40208001.03.4</t>
  </si>
  <si>
    <t>82.40208002.02.1</t>
  </si>
  <si>
    <t>82.40208002.02.2</t>
  </si>
  <si>
    <t>82.40208002.02.3</t>
  </si>
  <si>
    <t>82.40208002.02.4</t>
  </si>
  <si>
    <t>82.40208003.01.1</t>
  </si>
  <si>
    <t>82.40208003.01.2</t>
  </si>
  <si>
    <t>82.40208003.01.3</t>
  </si>
  <si>
    <t>82.40208003.01.4</t>
  </si>
  <si>
    <t>82.40208004.02.1</t>
  </si>
  <si>
    <t>82.40208004.02.2</t>
  </si>
  <si>
    <t>82.40208004.02.3</t>
  </si>
  <si>
    <t>82.40208004.02.4</t>
  </si>
  <si>
    <t>Ofiţer mecanic; ofiţer electrician; ofițer punte aspirant</t>
  </si>
  <si>
    <t>Ofiţer mecanic maritim; ofiţer electrician maritim</t>
  </si>
  <si>
    <t>2. Coeficienții de salarizare ai soldelor de grad și ai salariilor gradului profesional</t>
  </si>
  <si>
    <t>Asistent medical,tehnician dentar debutant*2)</t>
  </si>
  <si>
    <t>Capitolul I  lit. A - Coeficienți de salarizare pentru funcțiile din învățământ</t>
  </si>
  <si>
    <t>a) Învăţământ superior</t>
  </si>
  <si>
    <t>b) Învăţământ  preuniversitar</t>
  </si>
  <si>
    <t>4. Coeficienți de salarizare învăţământ universitar</t>
  </si>
  <si>
    <t>5. Coeficienți de salarizare învăţământ preuniversitar</t>
  </si>
  <si>
    <t xml:space="preserve">6. Coeficienți de salarizare pentru funcţiile didactice auxiliare din unitățile de învățământ preuniversitar       
Funcţii de execuţie </t>
  </si>
  <si>
    <t xml:space="preserve">Informatician; analist programator </t>
  </si>
  <si>
    <t>Informatician, analist programator</t>
  </si>
  <si>
    <t>Pedagog scolar</t>
  </si>
  <si>
    <t>Director general institut de cercetare 
(Ordonator secundar de credite)</t>
  </si>
  <si>
    <t>Director general adjunct institut de cercetare
(Ordonator secundar de credite)</t>
  </si>
  <si>
    <t>Capitolul III  - Coeficienții de salarizare pentru personalul clerical încadrat în unitățile bugetare</t>
  </si>
  <si>
    <t>2. Coeficienții de salarizare sunt prevăzuți pentru gradaţia 0. Salariile de bază pentru gradaţiile 1 - 5 se determină prin majorarea salariilor de bază pentru gradaţia 0 potrivit prevederilor art. 13 din prezenta lege.</t>
  </si>
  <si>
    <t xml:space="preserve">  1. Coeficienți de salarizare pentru funcţii de conducere</t>
  </si>
  <si>
    <t>a) Unitați sanitare cu paturi</t>
  </si>
  <si>
    <t>a) Coeficienți de salarizare pentru personalul de specialitate medico-sanitar</t>
  </si>
  <si>
    <t xml:space="preserve"> a)  Coeficienți de salarizare pentru funcții de conducere </t>
  </si>
  <si>
    <t xml:space="preserve">   a 2) Unități de asistență socială/centre fără personalitate juridică</t>
  </si>
  <si>
    <t xml:space="preserve">   a 1) Instituții si unități de asistență socială/centre cu personalitate juridică</t>
  </si>
  <si>
    <t xml:space="preserve">b) Coeficienți de salarizare pentru personalul de specialitate din unităţile de asistenţă socială/ centre cu sau fără personalitate juridică </t>
  </si>
  <si>
    <t>c ) Coeficienți de salarizare pentru personalul de îngrijire și asistență pentru unități de asistență socială/ centre cu sau fără personalitate juridică</t>
  </si>
  <si>
    <t>1. Coeficienții de salarizare prevăzuți la gradul I si gradul II cuprind sporul de vechime în muncă la nivel maxim.</t>
  </si>
  <si>
    <t>2.Coeficienții de salarizare prevăzuți de la nr. crt. 5 până la nr. crt.  58 sunt pentru gradaţia 0. Salariile de bază pentru gradaţiile 1-5 se determină prin majorarea salariilor de bază pentru gradaţia 0 potrivit prevederilor art. 13 din prezenta lege.</t>
  </si>
  <si>
    <t>Capitolul I.Coeficienți de salarizare pentru persoanlul din instituţii de spectacole sau concerte naţionale sau de importanță naţională, din instituţii de spectacole la care spectacolele se desfăşoară preponderent în limba unei minorităţi, din cadrul  filarmonicilor,  operelor, teatrelor lirice sau muzicale, Corului Naţional de Cameră "Madrigal" - Marin Constantin,  Centrului Național de Artă Tinerimea Română din centrele de cultură/artă națională, precum şi din instituţiile de spectacole şi/sau concerte din subordinea Consiliului General al Municipiului Bucureşti, precum și din alte instituții de spectacole sau concerte</t>
  </si>
  <si>
    <t>Coeficienți de salarizare</t>
  </si>
  <si>
    <t>Coeficienți de salarizare pentru funcții de conducere</t>
  </si>
  <si>
    <t>2. Coeficienții de salarizare prevăzuți la nr.crt.10-21 respectiv la nr. crt. 31-42 sunt pentru gradaţia 0. Salariile de bază pentru gradaţiile 1-5 se determină prin majorarea salariilor de bază pentru gradaţia 0 potrivit prevederilor art. 13 din prezenta lege.</t>
  </si>
  <si>
    <t>a) Coeficienți de salarizare pentru funcții de conducere</t>
  </si>
  <si>
    <t>1. Instituţii de spectacole sau concerte naţionale sau de importanță naţională, instituţii de spectacole la care spectacolele se desfăşoară preponderent în limba unei minorităţi, filarmonici, opere, teatre lirice sau muzicale, Corul Naţional de Cameră Madrigal - Marin Constantin,   centre naționale de cultură/artă naționle,  Centrul Național de Artă Tinerimea Română precum şi instituţii de spectacole sau concerte din subordinea Consiliului General al Municipiului Bucureşti.</t>
  </si>
  <si>
    <t>2. Alte instituții de spectacole sau concerte</t>
  </si>
  <si>
    <t>1. Biblioteci naţionale sau de importanță naţională, stabilite potrivit legii, precum și  Biblioteca Academiei Române și Institutul Național de Cercetare și Formare în Cultură</t>
  </si>
  <si>
    <t>2. Alte biblioteci</t>
  </si>
  <si>
    <t>2. Coeficienții de salarizare  prevăzuți la nr. crt.10-15 respectiv la nr. crt. 25-30  sunt pentru gradaţia 0. Salariile de bază pentru gradaţiile 1-5 se determină prin majorarea salariilor de bază pentru gradaţia 0 potrivit prevederilor art. 13 din prezenta lege.</t>
  </si>
  <si>
    <t xml:space="preserve"> Capitolul III. Coeficienți de salarizare  pentru personalul din sistemul muzeelor publice  din România, precum și din Institutul Național al Patrimoniului</t>
  </si>
  <si>
    <t xml:space="preserve"> Capitolul II. Coeficienți de salarizare pentru personalul din sistemul bibliotecilor publice  din România</t>
  </si>
  <si>
    <t>1. Muzee de importanţă naţională, stabilite potrivit legii și Institutul Național al Patrimoniului</t>
  </si>
  <si>
    <t xml:space="preserve">2. Alte muzee </t>
  </si>
  <si>
    <t>2. Coeficienții de salarizare prevăzuți la nr.crt.10-18 respectiv la nr. crt. 28-36 sunt pentru gradaţia 0. Salariile de bază pentru gradaţiile 1-5 se determină prin majorarea salariilor de bază pentru gradaţia 0 potrivit prevederilor art. 13 din prezenta lege.</t>
  </si>
  <si>
    <t>Capitolul IV. Coeficienți de salarizare pentru personalul din presă, edituri, informare documentară şi alte instituţii publice de cultură</t>
  </si>
  <si>
    <t>1.Coeficienții de salarizare prevăzuți la gradul I si gradul II cuprind sporul de vechime în muncă la nivel maxim.</t>
  </si>
  <si>
    <t>2. Coeficienții de salarizare prevăzuți la nr.crt.3-9 sunt pentru gradaţia 0. Salariile de bază pentru gradaţiile 1-5 se determină prin majorarea salariilor de bază pentru gradaţia 0 potrivit prevederilor art. 13 din prezenta lege.</t>
  </si>
  <si>
    <t>1. Coeficienții  de salarizare prevăzuți la gradul I si gradul II cuprind sporul de vechime în muncă la nivel maxim.</t>
  </si>
  <si>
    <t>2. Coeficienții de salarizare prevăzuți la nr.crt.6-9 respectiv la nr. crt. 15-18 sunt pentru gradaţia 0. Salariile de bază pentru gradaţiile 1-5 se determină prin majorarea salariilor de bază pentru gradaţia 0 potrivit prevederilor art. 13 din prezenta lege.</t>
  </si>
  <si>
    <t xml:space="preserve"> Capitolul V -  Coeficienți de salarizare pentru personalul din case de cultură, case de cultură studențești și alte instituții publice din domeniul culturii </t>
  </si>
  <si>
    <t>1. Coeficienți de salarizare pentru personalul din case de cultură, case de cultură studențești și alte instituții publice din domeniul culturii cu excepția celor de la pct. 2</t>
  </si>
  <si>
    <t>2.  Coeficienți de salarizare pentru personalul din case de cultură, case de cultură studențești și alte instituții publice din domeniul culturii din unitățile administrativ-teritoriale cu cel mult 10,000 de locuitori</t>
  </si>
  <si>
    <t>Şef laborator, şef oficiu, șef atelier</t>
  </si>
  <si>
    <t>Șef atelier; șef oficiu; șef sector</t>
  </si>
  <si>
    <t>80</t>
  </si>
  <si>
    <t xml:space="preserve">  Capitolul I - Coeficienți de salarizare pentru membrii Corpului diplomatic şi consular al României şi personalul care ocupă funcţii de execuţie specifice în administraţia centrală a Ministerului Afacerilor Externe şi care exercită funcţii de conducere</t>
  </si>
  <si>
    <t>b) Coeficienți de salarizare pentru funcţiile specifice de execuţie</t>
  </si>
  <si>
    <t>a) Coeficienți de salarizare pentru funcţiile diplomatice şi consulare</t>
  </si>
  <si>
    <t xml:space="preserve">   Capitolul II - Coeficienți de salarizare pentru membrii Corpului diplomatic şi consular al României şi pentru personalul care îndeplineşte funcţii de execuţie specifice în centrala Ministerului Afacerilor Externe.</t>
  </si>
  <si>
    <t>Grad managerial</t>
  </si>
  <si>
    <t>Grad  managerial</t>
  </si>
  <si>
    <t>Capitolul IV - INSTITUTUL CULTURAL ROMÂN</t>
  </si>
  <si>
    <t>b) Coeficienți de salarizare pentru funcții de execuție</t>
  </si>
  <si>
    <t>2. Coeficienții de salarizare prevăzuți la nr. crt. 6-12 sunt pentru gradaţia 0. Salariile de bază pentru gradaţiile 1-5 se determină prin majorarea salariilor de bază pentru gradaţia 0 potrivit prevederilor art. 13 din prezenta lege.</t>
  </si>
  <si>
    <t>1. Coeficienții de salarizare prevăzuți la nr. crt. 1-5 cuprind sporul de vechime în muncă la nivel maxim.</t>
  </si>
  <si>
    <t xml:space="preserve">Capitolul I - Coeficienți de salarizare pentru judecători, procurori, magistraţi-asistenţi </t>
  </si>
  <si>
    <t>3. Coeficienții de salarizare prevăzuți în prezentul capitol sunt pentru gradaţia 0. Indemnizațiile de încadrare pentru gradaţiile 1-5 se determină prin majorarea indemnizațiilor de încadrare pentru gradaţia 0 potrivit prevederilor art. 13 din prezenta lege.</t>
  </si>
  <si>
    <t>1. Coeficienți de salarizare pentru judecători şi magistraţi asistenţi</t>
  </si>
  <si>
    <t>2. Coeficienți de salarizare pentru procurori</t>
  </si>
  <si>
    <t>Capitolul II - Coeficienți de salarizare pentru personalul auxiliar de specialitate din cadrul instanţelor şi parchetelor</t>
  </si>
  <si>
    <t>a) Funcții de conducere</t>
  </si>
  <si>
    <t>b) Funcții de execuție</t>
  </si>
  <si>
    <t>Capitolul III - Coeficienți de salarizare pentru personalul conex din cadrul instanţelor judecătoreşti şi parchetelor</t>
  </si>
  <si>
    <t>2. Coeficienții de salarizare prevăzuți la Cap. III sunt pentru gradaţia 0. Salariile de bază pentru gradaţiile 1-5 se determină prin majorarea salariilor de bază pentru gradaţia 0 potrivit prevederilor art. 13 din prezenta lege.</t>
  </si>
  <si>
    <t>Capitolul IV - Coeficienți de salarizare pentru personalul de instruire fără specialitate juridică şi pentru funcţiile auxiliare din cadrul Institutului Naţional al Magistraturii şi al Şcolii Naţionale de Grefieri</t>
  </si>
  <si>
    <t>2. Coeficienții de salarizare prevăzuți în prezentul capitol sunt pentru gradaţia 0. Salariile de bază pentru gradaţiile 1 - 5 se determină prin majorarea salariilor de bază pentru gradaţia 0 potrivit prevederilor art. 13 din prezenta lege.</t>
  </si>
  <si>
    <t>Coeficienți de salarizare gradația 0</t>
  </si>
  <si>
    <t>3.  Coeficienții de salarizare prevăzuți la nr. crt. 4 - 12 sunt prevăzuți coeficienții la gradaţia 0. Salariile de bază pentru gradaţiile 1 - 5 se determină prin majorarea salariilor de bază pentru gradaţia 0 potrivit prevederilor art. 13 din prezenta lege.</t>
  </si>
  <si>
    <t>1. Coeficienții de salarizare prevăzuți la poziţiile 1 - 3 cuprind sporul de vechime în muncă la nivel maxim.</t>
  </si>
  <si>
    <t>b) Funcții de executie</t>
  </si>
  <si>
    <t>Capitolul V - Coeficienți de salarizare pentru personalul de specialitate criminalistică şi funcţiile auxiliare de specialitate criminalistică din cadrul Institutului Naţional de Expertize Criminalistice şi al laboratoarelor de expertiză criminalistică</t>
  </si>
  <si>
    <t>Capitolul VI -  Coeficienți de salarizare pentru personalul cu funcţii de conducere şi de execuţie din cadrul Oficiului Naţional al Registrului Comerţului şi al Oficiilor  Registrului Comerţului de pe lângă tribunale</t>
  </si>
  <si>
    <t>Grad profesional / Treaptă</t>
  </si>
  <si>
    <t>Capitolul VII - Coeficienți de salarizare pentru personalul de probaţiune</t>
  </si>
  <si>
    <t>Inspector specialist; Expert specialist; Referent  specialist</t>
  </si>
  <si>
    <t>2. Coeficienții de salarizare prevăzuți la nr.crt. 1-5 cuprind sporul de vechime în muncă la nivel maxim.</t>
  </si>
  <si>
    <t>3. Coeficienții de salarizare pentru funcţiile de la nr.crt. 6-11, sunt prevăzuți coeficienții la gradaţia 0. Salariile de bază pentru gradaţiile 1 - 5 se determină prin majorarea salariilor de bază pentru gradaţia 0 potrivit prevederilor art. 13 din prezenta lege.</t>
  </si>
  <si>
    <t xml:space="preserve">CAPITOLUL I - 1. Coeficienți de salarizare pentru pentru personalul militar, poliţiştii şi funcţionarii publici cu statut special din instituţiile publice din sistemul de apărare, ordine publică şi securitate naţională </t>
  </si>
  <si>
    <t>CAPITOLUL I - Coeficienți de salarizare</t>
  </si>
  <si>
    <t xml:space="preserve">a) Funcții de conducere </t>
  </si>
  <si>
    <t>1. Coeficienți de salarizare pentru personalul din autorităţile şi instituţiile publice finanţate integral din venituri proprii, aflate în subordinea, sub autoritatea, în coordonarea Guvernului, ministerelor şi a celorlalte organe de specialitate ale administraţiei publice centrale, din cele aflate în coordonarea prim-ministrului, precum şi din cele aflate sub controlul Parlamentului sunt diferenţiate după nivelul studiilor</t>
  </si>
  <si>
    <t xml:space="preserve">2. Coeficienți de salarizare pentru personalul din instituţiile publice finanţate integral din venituri proprii, aflate în subordinea, sub autoritatea, în coordonarea celorlalte organe de specialitate ale administraţiei publice locale, sunt diferenţiate după nivelul studiilor
</t>
  </si>
  <si>
    <t>1. Coeficienți de salarizare pentru administraţia publică centrală</t>
  </si>
  <si>
    <t>a) Funcţii corespunzătoare categoriei înalţilor funcţionari publici</t>
  </si>
  <si>
    <t>b) Funcţii publice de conducere</t>
  </si>
  <si>
    <t xml:space="preserve">c) Funcţii publice generale de execuţie </t>
  </si>
  <si>
    <t xml:space="preserve">d) Funcţii publice specifice de execuţie </t>
  </si>
  <si>
    <t xml:space="preserve">    (2) Munca astfel prestată şi plătită nu se compensează şi cu timp liber corespunzător.</t>
  </si>
  <si>
    <t>II. Coeficienți de salarizare pentru personalul din unităţile teritoriale</t>
  </si>
  <si>
    <t>a) Funcţii publice de conducere</t>
  </si>
  <si>
    <t>b) Funcţii publice generale de execuţie</t>
  </si>
  <si>
    <t>1. Coeficienți de salarizare pentru funcţii publice teritoriale stabilite şi avizate potrivit legii din cadrul instituţiei prefectului, serviciilor publice deconcentrate ale ministerelor şi ale celorlalte organe ale administraţiei publice centrale din unităţile administrativ-teritoriale, precum şi din structurile teritoriale ale Academiei Române.</t>
  </si>
  <si>
    <t xml:space="preserve">c) Funcţii publice specifice de execuţie </t>
  </si>
  <si>
    <t>1. Coeficienții de salarizare prevăzuți la nr. crt. 1-6 cuprind sporul de vechime în muncă la nivel maxim.</t>
  </si>
  <si>
    <t>2. Coeficienții de salarizare prevăzuți la nr. crt. 7-14 sunt pentru gradaţia 0. Salariile de bază pentru gradaţiile 1 - 5 se determină prin majorarea salariilor de bază pentru gradaţia 0 potrivit prevederilor art. 13 din prezenta lege.</t>
  </si>
  <si>
    <t xml:space="preserve"> a) Funcţii publice de conducere</t>
  </si>
  <si>
    <t xml:space="preserve">b) Funcţii publice generale de execuţie </t>
  </si>
  <si>
    <t>III. Coeficienți de salarizare pentru administratia publica locală</t>
  </si>
  <si>
    <r>
      <t xml:space="preserve">Arhitect-şef </t>
    </r>
    <r>
      <rPr>
        <vertAlign val="superscript"/>
        <sz val="10"/>
        <rFont val="Times New Roman"/>
        <family val="1"/>
      </rPr>
      <t>2)</t>
    </r>
  </si>
  <si>
    <t>I. Coeficienți de salarizare pentru administraţia publică centrală</t>
  </si>
  <si>
    <t>1. Coeficienții de salarizare prevăzuți la nr. crt. 1-6 Gradul I și Gradul II cuprind sporul de vechime în muncă la nivel maxim.</t>
  </si>
  <si>
    <t>III. Coeficienți de salarizare pentru personalul din unităţile teritoriale *)</t>
  </si>
  <si>
    <t>1. Coeficienții de salarizare prevăzuți la nr. crt. 1-6 niveluI I și nivelul II cuprind sporul de vechime în muncă la nivel maxim.</t>
  </si>
  <si>
    <t>Coeficienți de salarizare
Gradaţia 0</t>
  </si>
  <si>
    <t>Coeficienți de salarizare
Gradația 0</t>
  </si>
  <si>
    <t>Coeficienți de salarizare
comandă solda de functie/salariu de funcție</t>
  </si>
  <si>
    <t>Coeficienți de salarizare
execuție solda de functie/salariu de funcție</t>
  </si>
  <si>
    <t xml:space="preserve">Coeficienți de salarizare </t>
  </si>
  <si>
    <t>Coeficienți de salarizare minim</t>
  </si>
  <si>
    <t>Coeficienți de salarizare maxim</t>
  </si>
  <si>
    <t>1. Coeficienții de salarizare prevăzuți la nr. crt. 1-8 gradul I si gradul II cuprind sporul de vechime în muncă la nivel maxim.</t>
  </si>
  <si>
    <t xml:space="preserve">    *) Coeficientul de salarizare prevăzut pentru această funcţie se utilizează şi la funcţia de desenator tehnic cartograf.</t>
  </si>
  <si>
    <t>3. Coeficienții de salarizare prevăzuți în prezenta anexă se aplică şi funcţiilor de specialitate din şcoala populară de artă.</t>
  </si>
  <si>
    <t>3. Coeficienții de salarizare prevăzuți la nr. crt. 1 cuprind sporul de vechime în muncă la nivel maxim.</t>
  </si>
  <si>
    <t xml:space="preserve"> Coeficienți de salarizare pentru personalul plătit din fonduri publice, care desfăşoară activitate de secretariat-administrativ, gospodărire, întreţinere-reparaţii şi de deservire </t>
  </si>
  <si>
    <t>1. Coeficienții de salarizare prevăzuți la nr. crt. 1 cuprind sporul de vechime în muncă la nivel maxim.</t>
  </si>
  <si>
    <t xml:space="preserve">  a.1) Funcţiile de conducere specifice activităţii de zbor </t>
  </si>
  <si>
    <t xml:space="preserve">    a.2) Funcţiile de conducere specifice activităţii tehnic-aeronautice </t>
  </si>
  <si>
    <t xml:space="preserve"> a.3) Funcţiile de conducere specifice activităţii operativ-aeronautice</t>
  </si>
  <si>
    <t>1. Coeficienții de salarizare prevăzuți la nr. crt. 1-16 cuprind sporul de vechime în muncă la nivel maxim.</t>
  </si>
  <si>
    <t>6. Coeficienții de salarizare pentru Instituțiile publice de interes local sunt cu 5% sub nivelul corespunzător coeficienților Nivel I si Nivel II.</t>
  </si>
  <si>
    <t>3. Salariul de bază individual al administratorului public se stabileşte de către primar, preşedintele consiliului judeţean sau primarul general al Municipiului  Bucureşti, în condiţiile legii, în funcţie de tipul unităţii administrativ-teritoriale şi de atribuţiile stabilite în fişa postului, între limite, astfel: limita minimă este nivelul salariului de bază al secretarului unităţii administrativ-teritoriale, iar limita maximă este indemnizaţia viceprimarului, a vicepreşedintelui consiliului judeţean sau a viceprimarului Municipiului  Bucureşti, după caz.</t>
  </si>
  <si>
    <t xml:space="preserve">5. Nivelul II – se aplică funcțiilor publice din  cadrul aparatului propriu al Primăriei Municipiului București și Consiliului General al Municipiului București. </t>
  </si>
  <si>
    <t>3. Salariul de bază individual al administratorului public se stabileşte de către primar, în condiţiile legii, în funcţie de tipul unităţii administrativ-teritoriale şi de atribuţiile stabilite în fişa postului, între limite, astfel: limita minimă este nivelul salariului de bază al secretarului unităţii administrativ-teritoriale, iar limita maximă este indemnizaţia viceprimarului.</t>
  </si>
  <si>
    <t xml:space="preserve">5. Nivelul II - se aplică funcțiilor publice din aparatul propriu al primăriilor și consiliilor locale </t>
  </si>
  <si>
    <t>2. FUNCȚII SPECIFICE UNOR MINISTERE</t>
  </si>
  <si>
    <t xml:space="preserve">2.1 Ministerul Economiei, Digitalizării, Antreprenoriatului și Turismului </t>
  </si>
  <si>
    <t>a) Funcţii de conducere</t>
  </si>
  <si>
    <t>b) Funcţii de execuţie pe grade și trepte profesionale</t>
  </si>
  <si>
    <t>Grad Managerial</t>
  </si>
  <si>
    <t xml:space="preserve">2.2. MINISTERUL AFACERILOR INTERNE </t>
  </si>
  <si>
    <t>b) Funcţii de execuţie</t>
  </si>
  <si>
    <t>95</t>
  </si>
  <si>
    <t>96</t>
  </si>
  <si>
    <t>97</t>
  </si>
  <si>
    <t>Funcţii specifice Agenției Naționale de Cadastru și Publicitate Imobiliară</t>
  </si>
  <si>
    <t>2.3 MINISTERUL DEZVOLTĂRII , LUCRARILOR PUBLICE ȘI ADMINISTRAȚIEI</t>
  </si>
  <si>
    <t>2.4 Consilieri pentru afaceri europene din autorități și instituții publice</t>
  </si>
  <si>
    <t xml:space="preserve">2.5 Funcţii specifice din  aparatul propriu și din unităţile teritoriale ale Ministerului Finanţelor </t>
  </si>
  <si>
    <t>Consilier pentru afaceri europene</t>
  </si>
  <si>
    <t xml:space="preserve">2.6 Cabinetul demnitarului </t>
  </si>
  <si>
    <t xml:space="preserve">a) Coeficienți de salarizare pentru funcţiile publice de conducere specifice </t>
  </si>
  <si>
    <t>b) Coeficienți de salarizare pentru funcţii publice de execuţie specifice</t>
  </si>
  <si>
    <t>a) Coeficienți de salarizare pentru funcţii de conducere specifice</t>
  </si>
  <si>
    <t>b) Coeficienți de salarizare pentru funcţii de execuţie specifice:</t>
  </si>
  <si>
    <t xml:space="preserve">Consilier de securitate a informaţiilor </t>
  </si>
  <si>
    <t xml:space="preserve">b) Funcţii de execuţie </t>
  </si>
  <si>
    <t xml:space="preserve">Coeficienți de salarizare Funcţii specifice din aparatul propriu, instituţii subordonate şi alte instituţii din acest sistem </t>
  </si>
  <si>
    <t>2. Coeficienții de salarizare de la nr. crt. 1-3 sunt pentru gradaţia 0. Salariile de bază pentru gradaţiile 1-5 se determină prin majorarea salariilor de bază pentru gradaţia 0 potrivit prevederilor art. 13 din prezenta lege.</t>
  </si>
  <si>
    <t>i) Spor pentru condiţii deosebite de muncă vătămătoare/periculoase care implică risc de îmbolnăvire şi/sau contagiune directă sau indirectă, respectiv riscuri asociate datorate condiţiilor specifice de desfăşurare a activităţii, corespunzător activităţii efective desfăşurate în aceste condiţii - de până la 10%;</t>
  </si>
  <si>
    <t>ii) Sporul pentru condiţii deosebit de periculoase cum sunt TBC, bruceloză, gripa aviară, encefalopatii spongiforme transmisibile, salmoneloze, alte zoonoze, pesta, febra aftoasă, leucoze şi alte boli asemenea, anatomie patologică, necropsii şi medicină legală, corespunzător activităţii efective desfăşurate în aceste condiţii, precum şi corespunzător activităţii specifice din laboratoarele sanitare şi pentru siguranţa alimentelor - de până la 30%;</t>
  </si>
  <si>
    <t>iii) Sporul de izolare şi pentru condiţii deosebite de muncă reprezentate de izolare datorată activităţii desfăşurate în U.a.t. amplasate la altitudine, care au căi de acces dificile sau unde atragerea personalului se face cu dificultate, în punctele de frontieră amplasate în afara U.a.t.lor sau de activitatea desfăşurată în condiţii de radiaţii şi altele asemenea stabilite de ordonatorul principal de credite, cu consultarea sindicatelor - de până la 20%;</t>
  </si>
  <si>
    <t>iv) Sporurile prevăzute la pct. 1  la anexa nr. VIII cap. II lit. H art. 1 alin. (1) lit. a) nu pot fi acordate cumulat aceleiaşi persoane;</t>
  </si>
  <si>
    <t>v) Sporurile prevăzute la pct. 2 şi anexa nr. VIII cap. II lit. H art. 1 alin. (1)  lit. a) nu pot fi acordate cumulat aceleiaşi persoane;</t>
  </si>
  <si>
    <t>vi) Sporurile prevăzute la pct. 3 şi la anexa nr. VIII cap. II lit. H art. 1 alin. (1)  lit. b) nu pot fi acordate cumulat aceleiaşi persoane;</t>
  </si>
  <si>
    <t>vii) Cuantumul sporurilor se aprobă prin ordin al preşedintelui Autorităţii Naţionale Sanitare Veterinare şi pentru Siguranţa Alimentelor, cu consultarea sindicatelor sau, după caz, a reprezentanţilor salariaţilor, în limita prevederilor din Regulamentul elaborat potrivit prezentei legi, având la bază buletinele de determinare sau, după caz, expertizare, emise de către autorităţile abilitate în acest sens.</t>
  </si>
  <si>
    <t>i) (1) Personalul care îşi desfăşoară activitatea în instituţii sanitar-veterinare publice, personalul didactic de la catedrele sau disciplinele care funcţionează în alte instituţii decât cele sanitar-veterinare poate fi integrat în instituţii sanitar-veterinare publice, nominalizate prin ordin al preşedintelui Autorităţii Naţionale Sanitare Veterinare şi pentru Siguranţa Alimentelor.</t>
  </si>
  <si>
    <t>ii) (1) Munca prestată de personalul din cadrul administraţiei publice sanitare veterinare şi pentru siguranţa alimentelor, în vederea asigurării continuităţii activităţii, în zilele de repaus săptămânal, de sărbători legale şi în celelalte zile în care, în conformitate cu reglementările în vigoare, nu se lucrează, în cadrul schimbului normal de lucru, se plăteşte cu un  tarif orar cu 10% mai mare decât tariful orar al normei de bază.</t>
  </si>
  <si>
    <t>iii) Pentru efectuarea prestaţiilor în cadrul campaniilor de prevenire şi combatere a unor epizootii sau a unor zoonoze deosebit de grave şi altele asemenea, stabilite prin ordin al preşedintelui Autorităţii Naţionale Sanitare Veterinare şi pentru Siguranţa Alimentelor, instituţiile publice din sistemul sanitar-veterinar pot angaja personal sanitar-veterinar cu pregătire superioară, care se salarizează cu tarif orar.</t>
  </si>
  <si>
    <t>2. Coeficienții de salarizare prevăzuți la nr. crt. 7-11 sunt pentru gradaţia 0. Salariile de bază pentru gradaţiile 1 - 5 se determină prin majorarea salariilor de bază pentru gradaţia 0 potrivit prevederilor art. 13 din prezenta lege.</t>
  </si>
  <si>
    <t>a) Coeficienți de salarizare pentru funcţii de conducere</t>
  </si>
  <si>
    <t>b) Coeficienți de salarizare pentru funcţii de executie</t>
  </si>
  <si>
    <t>II . Salarizarea personalului din autorităţi publice şi agenţii</t>
  </si>
  <si>
    <t>2. Coeficienți de salarizare pentru personalul din cadrul Consiliului Concurenţei</t>
  </si>
  <si>
    <t>3. Salarizarea personalului Oficiului Naţional de Prevenire şi Combatere a Spălării Banilor</t>
  </si>
  <si>
    <t>4. Coeficienți de salarizare pentru funcții publice specifice din cadrul Agenţiei Naţionale de Integritate</t>
  </si>
  <si>
    <t>5. Coeficienți de salarizare pentru personalul din cadrul Oficiului Registrului Naţional al Informaţiilor Secrete de Stat</t>
  </si>
  <si>
    <t>7. Funcţii specifice din aparatul propriu şi din structurile teritoriale ale Directoratului Naţional de Securitate Cibernetică</t>
  </si>
  <si>
    <t xml:space="preserve">Grad managerial </t>
  </si>
  <si>
    <t>c) Funcţii utilizate în cadrul serviciilor publice de salvamont din subordinea consiliilor judeţene şi locale</t>
  </si>
  <si>
    <t>d) Funcţii utilizate în cadrul serviciilor voluntare pentru situaţii de urgenţă din subordinea consiliilor locale</t>
  </si>
  <si>
    <t>2. Coeficienții de salarizare de la nr. crt.7-35 sunt pentru gradaţia 0. Salariile de bază pentru gradaţiile 1-5 se determină prin majorarea salariilor de bază pentru gradaţia 0 potrivit prevederilor art. 13 din prezenta lege.</t>
  </si>
  <si>
    <t xml:space="preserve">5. Nivelul II – se aplică funcțiilor din  cadrul aparatului propriu al Primăriei Municipiului București și Consiliului General al Municipiului București. </t>
  </si>
  <si>
    <t xml:space="preserve"> 1. Coeficienți de salarizare pentru funcţii de specialitate</t>
  </si>
  <si>
    <t>2.  Unităţi de perfecţionare a personalului cu pregătire superioară</t>
  </si>
  <si>
    <t>3.  Unităţi de perfecţionare a personalului cu pregătire medie şi centre de calificare şi recalificare</t>
  </si>
  <si>
    <t xml:space="preserve"> 4.  Proiectare</t>
  </si>
  <si>
    <t>5.  Unităţi de informatică</t>
  </si>
  <si>
    <t>2. Coeficienții de salarizare de la nr. crt. 9-24 sunt pentru gradaţia 0. Salariile de bază pentru gradaţiile 1-5 se determină prin majorarea salariilor de bază pentru gradaţia 0 potrivit prevederilor art. 13 din prezenta lege.</t>
  </si>
  <si>
    <t>4. Coeficienții de salarizare prevăzuți la nr.crt. 2-15 sunt pentru gradaţia 0. Salariile de bază pentru gradaţiile 1-5 se determină prin majorarea salariilor de bază pentru gradaţia 0 potrivit prevederilor art. 13 din prezenta lege.</t>
  </si>
  <si>
    <t xml:space="preserve">categoria I </t>
  </si>
  <si>
    <t xml:space="preserve"> Coeficienții de salarizare prevăzuti la nr. crt. 1-7 sunt pentru gradaţia 0. Salariile de bază pentru gradaţiile 1-5 se determină prin majorarea salariilor de bază pentru gradaţia 0 potrivit prevederilor art.13 din prezenta lege.</t>
  </si>
  <si>
    <t>2. Coeficienții de salarizare pentru funcţiile de specialitate din alte unităţi sportive</t>
  </si>
  <si>
    <t xml:space="preserve">1. Coeficienții de salarizare pentru funcţiile de specialitate din federaţii sportive </t>
  </si>
  <si>
    <t>2. Coeficienții de salarizare de la nr. crt. 2-34 sunt pentru gradaţia 0. Salariile de bază pentru gradaţiile 1-5 se determină prin majorarea salariilor de bază pentru gradaţia 0 potrivit prevederilor art. 13 din prezenta lege.</t>
  </si>
  <si>
    <t xml:space="preserve">    b) Funcţii de execuţie pe nave maritime</t>
  </si>
  <si>
    <t xml:space="preserve">      c) Funcţii de execuţie pe nave portuare, tehnice, fluviale</t>
  </si>
  <si>
    <t xml:space="preserve">     d) Funcţii de execuţie comune pe nave</t>
  </si>
  <si>
    <t>3. Spor de condiții grele 5% din salariul de bază ( personalul ambarcat și scafandri).
4. Personalul ambarcat și scafandri beneficiază de acordarea alocației de hrană conform legislației în vigoare. 
5. Spor de izolare pentru personalul care își desfășoară activitatea în rezervația Biosfera Delta Dunării, în cuantum de 20%.
6. Personalul agentiei, care prin natura atribuțiilor de serviciu și specificul misiunilor efectuate, depăsește limita apelor teritoriale ale României/teritoriu național, beneficiază de diurnă externă, conform legislației în vigoare.</t>
  </si>
  <si>
    <t xml:space="preserve">2. Drepturi salariare specifice scafandrilor.
A. Scafandri brevetați beneficiază de o primă de clasificare în limitele a 5-30% din salariul de bază, diferențiat în raport cu titlul de clasificare deținut. 
a. Scafandrii brevetații și scafandri cursanți au dreptul pentru orice scufundare reala sau simulată, de o primă orara de 150 lei/ora. 
b. Scafandrii brevetați au dreptul pentru orice scufundare reală la folosirea sculelor pneumatice, hidraulice, sisteme de tăiere /sudare subacvatică la o prima orara de 300 lei/ora.
c. Pentru scufundarea unitara cu turela închisa sau scufundarea unitara în simulator (barocamera) precum si cele de testare de noi procedee, echipamente sau aparatura/scule de scufundare de o prima orara de 400 lei/ora. 
d. Pentru scufundari reale care se executa în apa cu temperatura mai mică de 10 grade Celsius, prima orara de scufundare este de 25% din tariful orar.
e. Membrii echipei de suprafată, care asigură scufundarile din punct de vedere organizatoric, tehnic și medical stabiliți în conformitate cu normele interne/internaționale de organizare și conducere a activităților de scufundare, au dreptul la o primă de 125 lei/ora.
f. Prima orară de scufundare de la punctul "e" se acordă și personalului de altă specialitate, care prin natura atribuțiilor de serviciu, execută scufundări reale sau simulate.
g. Condițiile de acordare a primei de clasificare, precum și diferentierea cuantumurilor în cadrul limitelor prevazute în prezenta sectiune, pe categorii de personal si activități, se stabilesc prin norme aprobate de un ordin al ordonatorului principal de credit cu consultare specialistilor civil în domeniul scufundărilor.
h. Scafandrii/salvatorii ce participă la actini aeronavale (salturi din elicopter, recuperări de persoane / bunuri din mediul acvatic) beneficiază de o primă de 350 lei/salt, respectiv 150 lei/ora. 
</t>
  </si>
  <si>
    <t>1. Drepturile salariale specifice personalului ambarcat* pe nave/pontoane. 
A. Personalul ambarcat pe nave/pontoane, are dreptul la o prima de ambarcare astfel: 
a. Pe timpul cât navele nu se află în baza lor permanentă beneficiază de o indemnizație de 10% din salariul de bază. 
b. Pe timpul cât navele se deplasează din baza lor permanentă pentru intervenții, instrucții, aplicații sau alte misiuni, pe lângă drepturile prevăzute la litera a., mai beneficiază de o indemnizație de 15% din salariul de bază zilnic. 
* Prin personalul ambarcat, se întelege personalul încadrat potrivit jurnalelor de bord ale navelor respective, precum și cel ambarcat pentru diverse misiuni, inspecții, coordonare (OSC), controle, verificari, reparații planificate de organele competente, sau reparații accidentale și sunt menționate în documentele care atestă prezența la bordul navei.</t>
  </si>
  <si>
    <t xml:space="preserve">   1. Coeficienți de salarizare pentru funcţii de specialitate</t>
  </si>
  <si>
    <t>2. Sporuri şi alte drepturi</t>
  </si>
  <si>
    <t xml:space="preserve">        b)  Personal navigant şi tehnic navigant profesionist</t>
  </si>
  <si>
    <t>b.1) Funcții execuție</t>
  </si>
  <si>
    <t xml:space="preserve">       b.2) Personal tehnic aeronautic</t>
  </si>
  <si>
    <t xml:space="preserve">        b.3) Personal instruire sol</t>
  </si>
  <si>
    <t xml:space="preserve">        b.4) Personal operativ aeronautic </t>
  </si>
  <si>
    <t>2. Coeficienții de salarizare de la nr. crt. 17-32 sunt pentru gradaţia 0. Salariile de bază pentru gradaţiile 1-5 se determină prin majorarea salariilor de bază pentru gradaţia 0 potrivit prevederilor art. 13 din prezenta lege.</t>
  </si>
  <si>
    <t>Criteriile de încadrare şi de avansare în clase, grade şi trepte a personalului navigant şi tehnic navigant profesionist, tehnic-aeronautic şi operativ-aeronautic se stabilesc prin ordin al ministrului transporturilor și infrastructurii</t>
  </si>
  <si>
    <t>Bibliotecar; bibliotecar-arhivist; bibliograf; conservator;restaurator;analist</t>
  </si>
  <si>
    <t>Bibliotecar; bibliotecar-arhivist; bibliograf; conservator;restaurator;tehnoredactor</t>
  </si>
  <si>
    <t>Bibliotecar; restaurator; conservator</t>
  </si>
  <si>
    <t>31.00102003.01.2</t>
  </si>
  <si>
    <t>31.00102004.03.2</t>
  </si>
  <si>
    <t>31.00102005.01.2</t>
  </si>
  <si>
    <t>31.00102006.01.2</t>
  </si>
  <si>
    <t>75</t>
  </si>
  <si>
    <t>76</t>
  </si>
  <si>
    <t>Asistent maternal profesionist</t>
  </si>
  <si>
    <t>Polițist local</t>
  </si>
  <si>
    <t>Referent de specialitate; Polițist local</t>
  </si>
  <si>
    <t>Referent; Polițist local</t>
  </si>
  <si>
    <t>Registrator coordonator</t>
  </si>
  <si>
    <t>Șef serviciu; Registrator șef</t>
  </si>
  <si>
    <t>51</t>
  </si>
  <si>
    <t>85</t>
  </si>
  <si>
    <t>103</t>
  </si>
  <si>
    <t>Şef oficiu;Şef birou</t>
  </si>
  <si>
    <t>3.Membrii comisiilor de avizare medico-legală, ai comisiilor de expertiză şi recuperare a capacităţii de muncă şi ai comisiilor medicale, pentru activităţi prestate în afara obligaţiilor funcţiei de bază, beneficiază, în cursul unei luni, de indemnizaţii de cel mult 10% din salariul de bază al funcţiei de execuţie îndeplinite, care nu fac parte din salariul de bază.</t>
  </si>
  <si>
    <t xml:space="preserve">S4: Sisteme informatice de dimensiuni mici </t>
  </si>
  <si>
    <t>S3: Sisteme informatice de dimensiuni medii</t>
  </si>
  <si>
    <t>S2: Sisteme informatice de dimensiuni mari</t>
  </si>
  <si>
    <t>S1 (S0): Sisteme informatice de dimensiuni foarte mari si critice</t>
  </si>
  <si>
    <t xml:space="preserve">Manager TIC </t>
  </si>
  <si>
    <t>Arhitect TIC</t>
  </si>
  <si>
    <t>Manager TIC</t>
  </si>
  <si>
    <t>Specialist în furnizarea și suportul serviciilor TIC</t>
  </si>
  <si>
    <t>Specialist în managementul serviciilor TIC și e-guvernare</t>
  </si>
  <si>
    <t>1. Coeficienții de salarizare pentru funcțiile de conducere prevăzuți la nr. crt 1-7 cuprind sporul de vechime în muncă la nivel maxim.</t>
  </si>
  <si>
    <t>c) Servicii de ambulanță</t>
  </si>
  <si>
    <t>Director executiv/Director</t>
  </si>
  <si>
    <t>Director de îngrijiri</t>
  </si>
  <si>
    <t xml:space="preserve">Director general </t>
  </si>
  <si>
    <t>Director general adj.</t>
  </si>
  <si>
    <t xml:space="preserve">2. Alte funcții de conducere </t>
  </si>
  <si>
    <t>Medic rezident anul VI</t>
  </si>
  <si>
    <t>b) Coeficienți de salarizare pentru personalul auxiliar sanitar</t>
  </si>
  <si>
    <t>Fizioterapeut principal</t>
  </si>
  <si>
    <t>Fizioterapeut</t>
  </si>
  <si>
    <t>Fizioterapeut debutant</t>
  </si>
  <si>
    <t>Bioinginer medical; principal</t>
  </si>
  <si>
    <t>Bioinginer medical; specialist</t>
  </si>
  <si>
    <t>Bioinginer medical</t>
  </si>
  <si>
    <t>Bioinginer medical; debutant</t>
  </si>
  <si>
    <t>Logoped, sociolog, asistent social; principal</t>
  </si>
  <si>
    <t>Logoped, sociolog, asistent social</t>
  </si>
  <si>
    <t>Logoped, sociolog, asistent social; debutant</t>
  </si>
  <si>
    <t>Asistent medical; tehnician de radiologie şi imagistică licenţiat; asistent medical de laborator clinic licenţiat; licenţiat în balneofiziokinetoterapie şi recuperare; tehnician dentar licenţiat; asistent medical dentar licenţiat; tehnician de farmacie licenţiat; tehnician de audiologie şi protezare auditivă licenţiat; asistent medical de profilaxie dentară licenţiat; dietetician; moaşă; principal</t>
  </si>
  <si>
    <t>Asistent medical; tehnician de radiologie şi imagistică licenţiat; asistent medical de laborator clinic licenţiat; licenţiat în balneofiziokinetoterapie şi recuperare; tehnician dentar licenţiat; asistent medical dentar licenţiat; tehnician de farmacie licenţiat; tehnician de audiologie şi protezare auditivă licenţiat; asistent medical de profilaxie dentară licenţiat; dietetician; moaşă</t>
  </si>
  <si>
    <t>Asistent medical; tehnician de radiologie şi imagistică licenţiat; asistent medical de laborator clinic licenţiat; licenţiat în balneofiziokinetoterapie şi recuperare; tehnician dentar licenţiat; asistent medical dentar licenţiat; tehnician de farmacie licenţiat; tehnician de audiologie şi protezare auditivă licenţiat; asistent medical de profilaxie dentară licenţiat; dietetician; moaşă; debutant</t>
  </si>
  <si>
    <t>1. Nivelul de salarizare prevăzut pentru personalul de specialitate medico-sanitar și auxiliar-sanitar din unități medico-sociale se utilizează şi pentru dispensarele medicale şcolare, pentru asistență medicală comunitară, pentru personalul din creşe, pentru personalul medical din cadrul cabinetelor medicale din structurile teritoriale de expertiză medicală şi recuperare a capacităţii de muncă, personalul medico-sanitar din direcţiile judeţene pentru tineret şi sport, complexele sportive naţionale şi cluburile sportive, precum şi pentru medicii din asistenţa socială.</t>
  </si>
  <si>
    <t>Asistent medical; asistent medical specialist; tehnician superior de imagistică; radiologie; radioterapie şi radiodiagnostic; cosmetician medical specialist; asistent medical specializat; tehnician de laborator clinic; tehnician de farmacie; asistent de fiziokinetoterapie; asistent medical de urgenţe medico-chirurgicale; asistent medico-social; tehnician dentar specializat; asistent de profilaxie stomatologică; asistent igienist pentru cabinet stomatologic; asistent pentru stomatologie; asistent medical generalist; tehnician de radiologie şi imagistică; tehnician de audiologie şi protezare auditivă; tehnician de protezare oculară; asistent medical de geriatrie; gerontologie şi asistenţă socială pentru vârstnici; asistent medical de igienă şi sănătate publică; cosmetician medical; asistent medical nutriţionist şi dietetician; tehnician dentar specialist; asistent dentar; principal</t>
  </si>
  <si>
    <t>Asistent medical; asistent medical specialist; tehnician superior de imagistică, radiologie, radioterapie şi radiodiagnostic, cosmetician medical specialist, asistent medical specializat, tehnician de laborator clinic, tehnician de farmacie, asistent de fiziokinetoterapie, asistent medical de urgenţe medico-chirurgicale, asistent medico-social, tehnician dentar specializat, asistent de profilaxie stomatologică, asistent igienist pentru cabinet stomatologic, asistent pentru stomatologie, asistent medical generalist, tehnician de radiologie şi imagistică, tehnician de audiologie şi protezare auditivă, tehnician de protezare oculară, asistent medical de geriatrie, gerontologie şi asistenţă socială pentru vârstnici, asistent medical de igienă şi sănătate publică, cosmetician medical, asistent medical nutriţionist şi dietetician, tehnician dentar specialist, asistent dentar</t>
  </si>
  <si>
    <t>Asistent medical, asistent medical specialist, tehnician superior de imagistică, radiologie, radioterapie şi radiodiagnostic, cosmetician medical specialist, asistent medical specializat, tehnician de laborator clinic, tehnician de farmacie, asistent de fiziokinetoterapie, asistent medical de urgenţe medico-chirurgicale, asistent medico-social, tehnician dentar specializat, asistent de profilaxie stomatologică, asistent igienist pentru cabinet stomatologic, asistent pentru stomatologie, asistent medical generalist, tehnician de radiologie şi imagistică, tehnician de audiologie şi protezare auditivă, tehnician de protezare oculară, asistent medical de geriatrie, gerontologie şi asistenţă socială pentru vârstnici, asistent medical de igienă şi sănătate publică, cosmetician medical, asistent medical nutriţionist şi dietetician, tehnician dentar specialist, asistent dentar; debutant</t>
  </si>
  <si>
    <t>Profesor CFM; biolog; chimist;  debutant *5)</t>
  </si>
  <si>
    <t>Profesor CFM; biolog; chimist*5)</t>
  </si>
  <si>
    <t>Profesor CFM; biolog; chimist,  principal *5)</t>
  </si>
  <si>
    <t>Statistician medical; registrator medical; operator registrator de urgență, principal</t>
  </si>
  <si>
    <t>Statistician medical; registrator medical;operator registrator de urgență, debutant</t>
  </si>
  <si>
    <t>Statistician medical; registrator medical; operator registrator de urgență</t>
  </si>
  <si>
    <t>4. Salarizarea prevăzută pentru funcţia de infirmier se utilizează şi pentru muncitorii care asigură supravegherea bolnavilor psihici periculoşi din unităţile, secţiile sau compartimentele de psihiatrie.</t>
  </si>
  <si>
    <t>Şofer autosanitară I *6</t>
  </si>
  <si>
    <t>Şofer autosanitară II *6</t>
  </si>
  <si>
    <t>* 6 Se aplică nivelurile I şi II pentru salarizarea şoferilor autosanitarelor din serviciile de ambulanţă judeţene şi al municipiului Bucureşti - Ilfov, iar nivelurile de salarizare II şi III, şoferilor autosanitarelor din alte unităţi sanitare.</t>
  </si>
  <si>
    <t>Şofer autosanitară III *6</t>
  </si>
  <si>
    <t>5. Nivelul de salarizare prevăzut in prezenta anexă se poate aplica şi pentru personalul de cercetare cu studii superioare, din institutele şi centrele medicale.</t>
  </si>
  <si>
    <t>Auditor public extern, consilier juridic asimilat auditorului public extern, specialist informatică asimilat auditorului public extern, consilier din cabinetul demnitarului din cadrul Curţii de Conturi a României şi Autorităţii de Audit -  Superior (Vechimea minimă în specialitate 12 ani)</t>
  </si>
  <si>
    <t>Auditor public extern, consilier juridic asimilat auditorului public extern, specialist informatică asimilat auditorului public extern, consilier din cabinetul demnitarului din cadrul Curţii de Conturi a României şi Autorităţii de Audit - Principal (Vechimea minimă în specialitate 8 ani)</t>
  </si>
  <si>
    <t>Auditor public extern, consilier juridic asimilat auditorului public extern, specialist informatică asimilat auditorului public extern, consilier din cabinetul demnitarului din cadrul Curţii de Conturi a României şi Autorităţii de Audit -  Vechimea minimă în specialitate 3 ani</t>
  </si>
  <si>
    <t>treaptă III</t>
  </si>
  <si>
    <t>treaptă II</t>
  </si>
  <si>
    <t>treaptă I</t>
  </si>
  <si>
    <t xml:space="preserve">treaptă II </t>
  </si>
  <si>
    <t xml:space="preserve">treaptă III </t>
  </si>
  <si>
    <t>treaptă I A</t>
  </si>
  <si>
    <t>treaptă IA</t>
  </si>
  <si>
    <t>Grefier; grefier-statistician; grefier-documentarist; grefier arhivar; grefier registrator, treaptă I</t>
  </si>
  <si>
    <t>Grefier, grefier-statistician, grefier-documentarist, grefier arhivar, grefier registrator, treaptă II</t>
  </si>
  <si>
    <t xml:space="preserve">Grad/treaptă profesională </t>
  </si>
  <si>
    <t xml:space="preserve">treaptă I A </t>
  </si>
  <si>
    <t>treaptă  IA</t>
  </si>
  <si>
    <t xml:space="preserve">treaptă IA      </t>
  </si>
  <si>
    <t xml:space="preserve">treaptă I    </t>
  </si>
  <si>
    <t>3.Coeficienții de salarizare stabiliți pentru funcţiile prevăzute la gradul IA sau treaptă IA, potrivit nivelului studiilor, de la administraţia publică locală, se utilizează şi pentru salarizarea funcţiilor de la cabinetul primarului comunei și oraşului.</t>
  </si>
  <si>
    <t>treaptă II *)</t>
  </si>
  <si>
    <t>treaptă III *)</t>
  </si>
  <si>
    <t>treaptă IV</t>
  </si>
  <si>
    <t>treaptă  II - fără sporuri</t>
  </si>
  <si>
    <t xml:space="preserve">      treaptă I</t>
  </si>
  <si>
    <t xml:space="preserve">      treaptă II</t>
  </si>
  <si>
    <t xml:space="preserve">      treaptă III</t>
  </si>
  <si>
    <t>Funcţii corespunzătoare gradului de plutonier adjutant șef</t>
  </si>
  <si>
    <t>șef punct de lucru</t>
  </si>
  <si>
    <t>șef mecanic maritim-portuar</t>
  </si>
  <si>
    <t>Secretar (literar, muzical, artistic, platou, PR, marketing),  sculptor păpuși, artist plastic, grafician,  șef orchestră</t>
  </si>
  <si>
    <t>Maestru (lumini, imagine, sunet), maestru (acordor pian-clavecin, lutier), specialist (orgă, instrumente de suflat), șef orchestră</t>
  </si>
  <si>
    <t>Manager general</t>
  </si>
  <si>
    <t>Funcții de executie</t>
  </si>
  <si>
    <t>Șef atelier; șef oficiu; șef sector; șef formație de lucru</t>
  </si>
  <si>
    <t>21.00211005.01.1</t>
  </si>
  <si>
    <t>21.00211004.01.1</t>
  </si>
  <si>
    <t>Șef compartiment cercetare ( laborator/ departament/ centru )</t>
  </si>
  <si>
    <t>Șeful Cancelariei Prim-ministrului</t>
  </si>
  <si>
    <t>1. Coeficienții de salarizare de la nr. crt. 1;7;13;19  cuprind sporul de vechime în muncă la nivel maxim.</t>
  </si>
  <si>
    <t>2. Coeficienții de salarizare de la nr. crt. 2-6;8-12;14-18;20-24 sunt pentru gradaţia 0. Salariile de bază pentru gradaţiile 1-5 se determină prin majorarea salariilor de bază pentru gradaţia 0 potrivit prevederilor art. 13 din prezenta lege.</t>
  </si>
  <si>
    <t>Grad IV</t>
  </si>
  <si>
    <t xml:space="preserve">Statistician </t>
  </si>
  <si>
    <t>Principal</t>
  </si>
  <si>
    <t>Analist</t>
  </si>
  <si>
    <t xml:space="preserve">Operator statistician </t>
  </si>
  <si>
    <t>Institutul Național de Statistică</t>
  </si>
  <si>
    <t>Fizioterapeut specialist</t>
  </si>
  <si>
    <t>77</t>
  </si>
  <si>
    <t>6. Nivelul de salarizare prevăzut în prezenta anexă se aplică în condițiile art.10 din capitolul II din prezenta anexă şi personalului de specialitate medico-sanitar din direcţiile de sănătate publică.</t>
  </si>
  <si>
    <t>Medic şef secţie, şef laborator, coordonator şi altele similare</t>
  </si>
  <si>
    <t>Farmacist şef serviciu, farmacist şef punct de lucru (oficină)</t>
  </si>
  <si>
    <t>Arhitect-şef</t>
  </si>
  <si>
    <t>2. Coeficienții  de salarizare prevăzuți la nr. crt. 8-28 sunt pentru gradaţia 0. Salariile de bază pentru gradaţiile 1-5 se determină prin majorarea salariilor de bază pentru gradaţia 0 potrivit prevederilor art. 13 din prezenta lege.</t>
  </si>
  <si>
    <t>Director general; inspector şef de stat; controlor financiar şef; comisar general prim adjunct;</t>
  </si>
  <si>
    <t>Inspector general de stat</t>
  </si>
  <si>
    <t>Inspector general de stat adj</t>
  </si>
  <si>
    <t xml:space="preserve">Director general adjunct; inspector de stat şef adjunct; comisar general adjunct; controlor financiar şef adjunct; </t>
  </si>
  <si>
    <t>3 Coeficienții de salarizare prevăzuți la nr. crt. 1-11 cuprind sporul de vechime în muncă la nivel maxim.</t>
  </si>
  <si>
    <t>1. Coeficienții de salarizare prevăzuți la nr. crt. 1-10 cuprind sporul de vechime în muncă la nivel maxim.</t>
  </si>
  <si>
    <t>2. Coeficienții de salarizare prevăzuți la nr. crt. 11-16 sunt pentru gradaţia 0. Salariile de bază pentru gradaţiile 1 - 5 se determină prin majorarea salariilor de bază pentru gradaţia 0 potrivit prevederilor art. 13 din prezenta lege.</t>
  </si>
  <si>
    <t>86</t>
  </si>
  <si>
    <t>104</t>
  </si>
  <si>
    <t>1,10</t>
  </si>
  <si>
    <t>1,05</t>
  </si>
  <si>
    <t>0,96</t>
  </si>
  <si>
    <t>0,88</t>
  </si>
  <si>
    <t>0,81</t>
  </si>
  <si>
    <t>0,75</t>
  </si>
  <si>
    <t>0,72</t>
  </si>
  <si>
    <t>0,69</t>
  </si>
  <si>
    <t>0,67</t>
  </si>
  <si>
    <t>0,65</t>
  </si>
  <si>
    <t>0,63</t>
  </si>
  <si>
    <t>0,61</t>
  </si>
  <si>
    <t>0,58</t>
  </si>
  <si>
    <t>0,56</t>
  </si>
  <si>
    <t>0,54</t>
  </si>
  <si>
    <t>0,52</t>
  </si>
  <si>
    <t>0,50</t>
  </si>
  <si>
    <t>0,48</t>
  </si>
  <si>
    <t>0,46</t>
  </si>
  <si>
    <t>0,44</t>
  </si>
  <si>
    <t>0,42</t>
  </si>
  <si>
    <t>0,40</t>
  </si>
  <si>
    <t>5.Pentru funcţiile didactice de conducere, de îndrumare şi control, de la pct. 2 ocupate cu personal didactic care a absolvit studii superioare de scurtă durată, salariile de bază se vor stabili prin diminuarea cu un procent de 20% a salariilor de bază prevăzute la funcţiile de conducere cu studii superioare din tabelul de mai sus.</t>
  </si>
  <si>
    <t>9. Pentru funcţiile didactice auxiliare de conducere, de îndrumare şi control, de la pct. 3 ocupate cu personal didactic auxiliar care a absolvit studii superioare de scurtă durată, salariile de bază se vor stabili prin diminuarea cu un procent de 20% a salariilor de bază prevăzute la funcţiile de conducere cu studii superioare de la punctul 3.</t>
  </si>
  <si>
    <t>1. Coeficienții de salarizare de la pct. 1 prevăzuți la gradul I si gradul II cuprind sporul de vechime în muncă la nivel maxim.</t>
  </si>
  <si>
    <t>2. Coeficienții de salarizare prevăzuți la pct. 2 sunt pentru gradaţia 0. Salariile de bază pentru gradaţiile 1 - 5 se determină prin majorarea salariilor de bază pentru gradaţia 0 potrivit prevederilor art. 13 din prezenta lege.</t>
  </si>
  <si>
    <t xml:space="preserve">Consilier; consilier juridic; consilier achiziții publice; expert; inspector; </t>
  </si>
  <si>
    <t>Consilier; consilier juridic; consilier achiziții publice; expert</t>
  </si>
  <si>
    <t>Consilier; consilier juridic; consilier achiziții publice; expert; inspector</t>
  </si>
  <si>
    <t>Șef serviciu;</t>
  </si>
  <si>
    <t>3.  Coeficienți de salarizare pentru funcțiile din Autorităţii Naţionale de Reglementare în Domeniul Energiei, Autorităţii de Supraveghere Financiară şi Autorităţii Naţionale pentru Administrare şi Reglementare în Comunicaţii</t>
  </si>
  <si>
    <t>Autoritatea Națională pentru Administrare și Reglementare în Comunicații</t>
  </si>
  <si>
    <t>Președinte *)</t>
  </si>
  <si>
    <t>Vicepreședinte*)</t>
  </si>
  <si>
    <t>*) Se utilizează numai pentru Autoritatea de Supraveghere Financiară şi Autoritatea Naţională de Reglementare în Domeniul Energiei</t>
  </si>
  <si>
    <t>Membru al Comitetului de reglementare/ Consiliului</t>
  </si>
  <si>
    <t>Secretar General</t>
  </si>
  <si>
    <t>Director adjunct;</t>
  </si>
  <si>
    <t>Șef de cabinet</t>
  </si>
  <si>
    <t>Șef compartiment</t>
  </si>
  <si>
    <t>1. Coeficienții de salarizare prevăzuți la gradul I si gradul II de la nr.crt. 1-6 ; 12-17 respectiv nr. crt. 23-33 cuprind sporul de vechime în muncă la nivel maxim.</t>
  </si>
  <si>
    <t>2.Coeficienții de salarizare prevăzuți la nivel minim și maxim de la nr. crt. 7-11; 18-22 respectiv nr. crt. 34-38 sunt pentru gradaţia 0. Salariile de bază pentru gradaţiile 1-5 se determină prin majorarea salariilor de bază pentru gradaţia 0 potrivit prevederilor art. 13 din prezenta lege.</t>
  </si>
  <si>
    <t>2.Unităţii administrativ-teritoriale între 50.000 si 200.000 locuitori</t>
  </si>
  <si>
    <t>3. Unităţii administrativ-teritoriale între 10.000-50.000 locuitori</t>
  </si>
  <si>
    <t>4. Unităţii administrativ-teritoriale sub 10.000 locuitori</t>
  </si>
  <si>
    <t>4. Nivelul I - se aplică funcțiilor publice din aparatul propriu  al primăriilor unităţilor administrativ-teritoriale cu peste 200.000 locuitori, sectoarele Municipiului  București, consilii județene, consilii locale ale sectoarelor Municipiului București</t>
  </si>
  <si>
    <t>4. Nivelul I - se aplică funcțiilor din aparatul propriu  al primăriilor unităţilor administrativ-teritoriale cu peste 200.000 locuitori, sectoarele Municipiului  București, consilii județene, consilii locale ale sectoarelor Municipiului București</t>
  </si>
  <si>
    <t>Director adjunct; inspector şef adjunct; şef sector; comisar şef adjunct; comisar şef secţie divizie; director executiv adjunct; comisar şef secţie adjunct</t>
  </si>
  <si>
    <t>Director; șef compartiment; director executiv; trezorier şef; şef administraţie</t>
  </si>
  <si>
    <t>Director adjunct; şef sector; director executiv adjunct;  trezorier şef adjunct; şef administraţie adjunct</t>
  </si>
  <si>
    <t>Şef serviciu;</t>
  </si>
  <si>
    <t>Şef oficiu;</t>
  </si>
  <si>
    <t xml:space="preserve">Director; șef compartiment; director executiv; trezorier şef; şef administraţie </t>
  </si>
  <si>
    <t xml:space="preserve">Şef serviciu; </t>
  </si>
  <si>
    <t xml:space="preserve">Şef oficiu; </t>
  </si>
  <si>
    <t>2026/2027</t>
  </si>
  <si>
    <t>6. În cazul în care activitatea financiar-contabilă este organizată la nivel de compartiment, șeful compartimentului financiar-contabil are un coeficient de salarizare egal cu 2.</t>
  </si>
  <si>
    <t>Primar unităţi administrativ-teritoriale cu 50.001 pana la 200.000 locuitori</t>
  </si>
  <si>
    <t>Primar unităţi administrativ-teritoriale cu 10.001 pana la 50.000 locuitori</t>
  </si>
  <si>
    <t>Primar unităţi administrativ-teritoriale pana la 10.000 locuitori</t>
  </si>
  <si>
    <t>Viceprimar  unităţi administrativ-teritoriale cu 50.001 pana la 200.000 locuitori</t>
  </si>
  <si>
    <t>Viceprimar unităţi administrativ-teritoriale cu 10.001 pana la 50.000 locuitori</t>
  </si>
  <si>
    <t>Viceprimar unităţi administrativ-teritoriale pana la 10.000 locuitori</t>
  </si>
  <si>
    <t>*) Prin excepție de la prevederile art. 7 lit. q), membrii Curții de Conturi beneficiază de o indemnizație de ședință în cuantum de 20 % din indemnizația președintelui Curții de Conturi a României.</t>
  </si>
  <si>
    <t>Curtea de Conturi a României *)</t>
  </si>
  <si>
    <t>1. Pentru lucrările agricole, horticole și zootehnice, prezidiul Academiei de Științe Agricole și Silvice „Gheorghe Ionescu-Șișești” stabilește tarifele de lucru pentru munca organizată în acord, cu avizul Ministerului Muncii, Familiei, Tineretului și Solidarității Sociale</t>
  </si>
  <si>
    <t xml:space="preserve">146 lei/oră/zbor </t>
  </si>
  <si>
    <t xml:space="preserve">114 lei/start sau tur de pistă </t>
  </si>
  <si>
    <t xml:space="preserve">282 lei/salt </t>
  </si>
  <si>
    <t xml:space="preserve">19 lei/lansare sau aterizare </t>
  </si>
  <si>
    <t>60 lei/oră</t>
  </si>
  <si>
    <t>19 lei/pliaj</t>
  </si>
  <si>
    <t>14 lei/lansare</t>
  </si>
  <si>
    <t>400 lei/certificat</t>
  </si>
  <si>
    <t>80 lei/oră</t>
  </si>
  <si>
    <t>40 lei/ora instruire</t>
  </si>
  <si>
    <t>340 lei/ora</t>
  </si>
  <si>
    <t>*) Nivelul studiilor şi condiţiile de ocupare a funcţiilor se stabilesc prin ordin al președintelui Agenției Naționale pentru Sport.</t>
  </si>
  <si>
    <t>**) Se poate utiliza şi la cluburile sportive, cu aprobarea președintelui Agenției Naționale pentru Sport.</t>
  </si>
  <si>
    <t>D. Unităţi administrativ-teritoriale sub 10.000 locuitori</t>
  </si>
  <si>
    <t>C. Unităţi administrativ-teritoriale între 10.000-50.000 locuitori</t>
  </si>
  <si>
    <t>B. Unităţi administrativ-teritoriale între 50.000 si 200.000 locuitori</t>
  </si>
  <si>
    <t>1. Unităţii administrativ-teritoriale peste 200.000 locuitori si sectoarele mun. București</t>
  </si>
  <si>
    <t>A. Unităţi administrativ-teritoriale între peste 200.000 locuitori si sectoarele mun. București</t>
  </si>
  <si>
    <t>Primar al sectoarelor mun. București</t>
  </si>
  <si>
    <t>Viceprimar al sectoarelor mun. București</t>
  </si>
  <si>
    <t>1. Coeficienți de salarizare pentru personalul de specialitate din cadrul Curţii de Conturi a României</t>
  </si>
  <si>
    <t>3. Coeficienți de salarizare pentru personalul de specialitate medico-sanitar şi auxiliar sanitar din unităţi sanitare şi unităţi de asistenţă medico-socială</t>
  </si>
  <si>
    <t>4. Unităţi de asistenţă socială/servicii sociale cu sau fără cazare</t>
  </si>
  <si>
    <t>1. Coeficienții de salarizare  prevăzuți la gradul I şi gradul II cuprind sporul de vechime în muncă la nivel maxim.</t>
  </si>
  <si>
    <t xml:space="preserve">Medic coordonator </t>
  </si>
  <si>
    <t>Șef secţie, şef laborator, șef serviciu medical și altele similare</t>
  </si>
  <si>
    <t>Asistent medical coordonator</t>
  </si>
  <si>
    <t>b) Unitați sanitare fără paturi *)</t>
  </si>
  <si>
    <t xml:space="preserve">Asistent medical şef **), moașă-șef și altele similare </t>
  </si>
  <si>
    <t>Inspector</t>
  </si>
  <si>
    <t>4. Coeficienții de salarizare prevăzuți la nr. crt. 12-32 sunt pentru gradaţia 0. Salariile de bază pentru gradaţiile 1 - 5 se determină prin majorarea salariilor de bază pentru gradaţia 0 potrivit prevederilor art. 13 din prezenta lege.</t>
  </si>
  <si>
    <t>1. Funcţiile de la pct.4 se ocupă potrivit prevederilor Legii învăţământului superior nr. 199/2023, cu modificările şi completările ulterioare.</t>
  </si>
  <si>
    <t>3. Salariile de bază ale personalului didactul auxiliar din învăţământul universitar se stabilesc prin creștere cu 10% a coeficientilor de salarizare prevăzuți la pct.6 .</t>
  </si>
  <si>
    <t>4. Coeficienții de salarizare prevăzuți la pct. 4, 5 şi 6 sunt pentru gradaţia 0. Salariile de bază pentru gradaţiile 1 - 5 se determină prin majorarea salariilor de bază pentru gradaţia 0 potrivit prevederilor art. 13 din prezenta lege.</t>
  </si>
  <si>
    <t>5. Personalul  încadrat pe funcția de asistent universitar prevazută la nr. crt.4, care nu deține titlul științific de doctor beneficiază de coeficienții de salarizare aferenți vechimii în învățământ diminuați cu 0.1 .</t>
  </si>
  <si>
    <t>2. Funcţiile de la pct.5 se ocupă potrivit prevederilor Legii învăţământului preuniversitar nr. 198/2023.</t>
  </si>
  <si>
    <t>21.00104001.01.2</t>
  </si>
  <si>
    <t>21.00104001.01.1</t>
  </si>
  <si>
    <t>21.00104002.02.2</t>
  </si>
  <si>
    <t>21.00104002.02.1</t>
  </si>
  <si>
    <t>*)  Funcțiile de președinte și vicepreședinte din unitațile subordonate Ministerului Sănătații se salarizează la nivelul funcției de director general, respectiv director general adjunct.</t>
  </si>
  <si>
    <t xml:space="preserve">**) Personalul încadrat pe funcția de asistent medical șef care la data intrării în vigoare a prezentei legi nu îndeplinește condițiile de studii superioare poate exercita această funcție cu condiția absolvirii studiilor necesare în termen de 5 ani. </t>
  </si>
  <si>
    <t>*5) Se aplică şi funcţiilor de educator-puericultor, asistent social şi cosmetician ocupate de persoane care au absolvit cu diplomă învăţământul superior de scurtă durată, cu durata studiilor de 2-3 ani învăţământ de zi sau de 3-4 ani învăţământ seral sau fără frecvenţă.</t>
  </si>
  <si>
    <t>78</t>
  </si>
  <si>
    <t>2. Coeficienții de salarizare prevăzuți de la nr. crt. 1 până la nr. crt.78 sunt pentru gradaţia 0. Salariile de bază pentru gradaţiile 1-5 se determină prin majorarea salariilor de bază pentru gradaţia 0 potrivit prevederilor art. 13 din prezenta lege.</t>
  </si>
  <si>
    <t>21.00205014.01.1</t>
  </si>
  <si>
    <t>Grefier-şef serviciu;director adjunct departament informatic; grefier arhivar șef</t>
  </si>
  <si>
    <t>2. Coeficienții de salarizare prevăzuți la nr. crt. 1-4 cuprind sporul de vechime în muncă la nivel maxim.</t>
  </si>
  <si>
    <t>3. Coeficienții de salarizare pentru funcţiile de la nr. crt. 7 - 13 sunt prevăzuți coeficienții la gradaţia 0. Salariile de bază pentru gradaţiile 1 - 5 se determină prin majorarea salariilor de bază pentru gradaţia 0 potrivit prevederilor art. 13 din prezenta lege.</t>
  </si>
  <si>
    <t xml:space="preserve">6. Coeficienții de salarizare stabiliți la nr. crt. 17-24 se  utilizează și pentru personalul prevăzut la art. 5 alin. (4) din Legea nr. 7/2006 privind statutul funcţionarului public parlamentar. </t>
  </si>
  <si>
    <t>4. Nivelul I – se aplică funcțiilor publice din instituțiile publice de interes local</t>
  </si>
  <si>
    <t>10. Funcțiile de la nr. crt 111-112 pot fi utilizate pe baza unui cadru de competențe specifice aferent acestor funcții aprobat prin ordin al președintelui Institutului Național de Statistică.</t>
  </si>
  <si>
    <t>8. Funcții de execuție de specializare statistică din cadrul Institutului Național de Statistică</t>
  </si>
  <si>
    <t>3. Coeficienții de salarizare prevăzuți la nr. crt. 1-10;16-20;28-34;53;62-65;69-72;74-77;80-85;87-91;105-108, cuprind sporul de vechime în muncă la nivel maxim.</t>
  </si>
  <si>
    <t>5. Reglementările specifice personalului de specialitate din cadrul Curţii de Conturi se regăsesc la lit. K din prezenta anexă.</t>
  </si>
  <si>
    <t>6. Vechimea în funcţie pentru stabilirea salariilor de bază pentru pozitia de la nr. crt. 73 este vechimea în specialitatea studiilor necesare ocupării funcţiei de inspector de concurenţă.</t>
  </si>
  <si>
    <t>7. La nr. crt. 78-79, pentru activitatea informatică se pot angaja absolvenți ai instituțiilor de învățământ superior în domeniile științelor exacte (matematică, informatică), științelor inginerești (calculatoare și tehnologia informației, electronică și telecomunicații, inginerie electrică, ingineria sistemelor) sau științe economice (cibernetică, statistică și informatică economică).</t>
  </si>
  <si>
    <t>8. La nr. crt. 78-79, pentru activitatea în domeniul relațiilor internaționale se pot angaja în funcția de analist financiar și absolvenți ai instituțiilor de învățământ superior în domeniul limbilor străine/științelor administrative/comunicare, în funcție de necesități.</t>
  </si>
  <si>
    <t>9. La stabilirea vechimii minime în specialitate pentru funcțiile de la nr. crt.66-68 se va lua în calcul şi jumătate din vechimea avută în funcţii economice prevăzute cu studii medii, postliceale sau superioare de scurtă durată.Prin vechime minimă în specialitate a funcțiilor de la nr. crt. 66-68 se înţelege vechimea în funcţii economice, juridice şi de altă specialitate, cu studii superioare, necesară încadrării la Curtea de Conturi şi în cadrul Autorităţii de Audit.</t>
  </si>
  <si>
    <t>1. Coeficienți de salarizare pentru funcţii de specialitate</t>
  </si>
  <si>
    <t>6. ADMINISTRAŢIA PUBLICĂ SANITARĂ VETERINARĂ ŞI PENTRU SIGURANŢA ALIMENTELOR *1)</t>
  </si>
  <si>
    <t>*1) Personalul de specialitate din instituţiile publice sanitare veterinare şi pentru siguranţa alimentelor care este încadrat şi îşi desfăşoară activitatea în specialitatea funcţiilor specifice prevăzute în prezenta anexă beneficiază şi de următoarele categorii de sporuri şi drepturi:</t>
  </si>
  <si>
    <t xml:space="preserve">Inginer*2), medic, chimist/biolog </t>
  </si>
  <si>
    <t>Subinginer, asistent veterinar, tehnician*3), conductor tehnic, referent de specialitate;</t>
  </si>
  <si>
    <t>Asistent veterinar, laborant, tehnician*3), referent</t>
  </si>
  <si>
    <t>*3) Specialitatea funcţiei de tehnician este cea care se regăseşte în activitatea de bază a unităţii (medicină veterinară, industrie alimentară, agronomie, horticultură, zootehnie şi altele).Cu acelaşi nivel sunt salarizate şi funcţiile de tehnician, asistent, laborant, conductor tehnic în medicină, biologie sau chimie dacă persoanele încadrate pe aceste funcţii desfăşoară activitate în specialitatea funcţiei.</t>
  </si>
  <si>
    <t>*2) Specialitatea funcţiei de inginer este cea care se regăseşte în activitatea de bază a unităţii (medicină veterinară, industrie alimentară, agronomie, horticultură, zootehnie şi altele).Cu acelaşi nivel sunt salarizate şi funcţiile de medic, biolog, chimist, dacă persoanele încadrate pe aceste funcţii desfăşoară activitate în specialitatea funcţiei.</t>
  </si>
  <si>
    <t>9. Nomenclatorul şi ierarhia funcţiilor din cabinetele parlamentare utilizate în circumscripţiile electorale*4)</t>
  </si>
  <si>
    <t>*4) Nivelul minim şi maxim al salariilor de bază se stabilesc şi se aprobă prin hotărâre a Birourilor permanente reunite ale Camerei Deputaţilor şi Senatului, având ca limită minimă salariul minim brut pe ţară garantat în plată, iar ca limită maximă salariul de bază al funcţiei echivalente utilizate în cabinetul demnitarului.</t>
  </si>
  <si>
    <t>1 Nivelul I –Personalul încadrat pe funcții publice din cadrul Academiei Române, al Consiliului Naţional al Audiovizualului, al Inspecţiei Muncii, al Agenţiei Naţionale pentru Plăţi şi Inspecţie Socială, al Autorităţii Naţionale Sanitare Veterinare şi pentru Siguranţa Alimentelor, al Autorităţii Naţionale pentru Protecţia Consumatorului, al Autorităţii pentru Reformă Feroviară, al Agenţiei de Plăţi şi Intervenţie pentru Agricultură, al Agenției pentru Finanțarea Investițiilor Rurale,  al celorlalte organe de specialitate ale administraţiei publice centrale, al organismelor intermediare pentru programele operaţionale, al structurilor teritoriale ale instituțiilor aflate în subordinea, administrarea sau sub autoritatea Ministerului Finanțelor, precum şi pe funcţiile publice corespunzătoare categoriei înalţilor funcţionari publici din cadrul instituţiei prefectului.</t>
  </si>
  <si>
    <t>6. Coeficienții de salarizare pentru instituțiile publice de interes local/județean sunt cu 5% sub nivelul corespunzător coeficienților Nivel I si Nivel II, cu excepția polițiștilor locali, ale căror salarii de bază se stabilesc potrivit coeficienților Nivel I și, respectiv, Nivel II.</t>
  </si>
  <si>
    <t>1. Nivelul I –Personalul încadrat pe funcții de specialitate din cadrul Academiei Române, al Consiliului Naţional al Audiovizualului, al Inspecţiei Muncii, al Agenţiei Naţionale pentru Plăţi şi Inspecţie Socială, al Autorităţii Naţionale Sanitare Veterinare şi pentru Siguranţa Alimentelor, al Autorităţii Naţionale pentru Protecţia Consumatorului, al Autorităţii pentru Reformă Feroviară, al Agenţiei de Plăţi şi Intervenţie pentru Agricultură, al Agenției pentru Finanțarea Investițiilor Rurale, al Agenţiei Naţionale de Presă AGERPRES,  al celorlalte organe de specialitate ale administraţiei publice centrale, al organismelor intermediare pentru programele operaţionale, al structurilor teritoriale ale instituțiilor aflate în subordinea, administrarea sau sub autoritatea Ministerului Finanțelor.</t>
  </si>
  <si>
    <t>Nivelul I</t>
  </si>
  <si>
    <t>Nivelul II</t>
  </si>
  <si>
    <t>3.Salariile de bază stabilite pentru funcţiile prevăzute la gradul IA sau treapta IA, potrivit nivelului studiilor, de la administraţia publică locală, se utilizează şi pentru salarizarea funcţiilor de la cabinetul primarului oraşului şi municipiului, precum şi cabinetul preşedintelui consiliului judeţean, cabinetul primarului de sector al municipiului Bucureşti şi cabinetul primarului general al municipiului Bucureşti. Funcția de director de cabinet se salarizează potrivit salariului de bază al funcției de director adjunct.</t>
  </si>
  <si>
    <t>3. Salariile de bază stabilite pentru funcţiile prevăzute la gradul IA sau treapta IA, potrivit nivelului studiilor, de la administraţia publică locală, se utilizează şi pentru salarizarea funcţiilor de la cabinetul primarului oraşului şi municipiului. Funcția de director de cabinet se salarizează potrivit salariului de bază al funcției de director adjunct.</t>
  </si>
  <si>
    <t>3. Salariile de bază stabilite pentru funcţiile prevăzute la gradul IA sau treaptă IA, potrivit nivelului studiilor, de la administraţia publică locală, se utilizează şi pentru salarizarea funcţiilor de la cabinetul primarului oraşului şi municipiului. Funcția de director de cabinet se salarizează potrivit salariului de bază al funcției de director adjunct.</t>
  </si>
  <si>
    <t xml:space="preserve">Auditor                             </t>
  </si>
  <si>
    <t>2. Coeficienții de salarizare prevăzuți la nr. crt. 11-18 sunt pentru gradaţia 0. Salariile de bază pentru gradaţiile 1 - 5 se determină prin majorarea salariilor de bază pentru gradaţia 0 potrivit prevederilor art. 13 din prezenta lege.</t>
  </si>
  <si>
    <t>4. Coeficienții de salarizare prevăzuți la nr. crt. 11-15;21-27;35-52; 54-61;66-68;73;78-79;86;92-104;109-114; sunt pentru gradaţia 0. Salariile de bază pentru gradaţiile 1 - 5 se determină prin majorarea salariilor de bază pentru gradaţia 0 potrivit prevederilor art. 13 din prezenta lege.</t>
  </si>
  <si>
    <t>Biolog,biochimist,chimist, fizician - principal</t>
  </si>
  <si>
    <t>Biolog, biochimist, chimist, fizician- specialist</t>
  </si>
  <si>
    <t>Biolog, biochimist, chimist, fizician</t>
  </si>
  <si>
    <t>Biolog, biochimist, chimist, fizician - debutant</t>
  </si>
  <si>
    <t xml:space="preserve">Fizician medical - principal ; Expert în fizică medicală </t>
  </si>
  <si>
    <t xml:space="preserve">Fizician medical - specialist  </t>
  </si>
  <si>
    <t>Fizician medical</t>
  </si>
  <si>
    <t>Fizician medical - debutant</t>
  </si>
  <si>
    <t>Şeful Statului Major General; șef departament - secretar al Consiliului Suprem de Apărare a Țării; secretar de stat - şef al Departamentului Ordine şi Siguranţă Publică; prim-adjunctul directorului Serviciului Român de Informaţii; primul adjunct al directorului Serviciului de Informaţii Externe; directorul Serviciului de Telecomunicaţii Speciale; directorul Serviciului de Protecţie şi Pază</t>
  </si>
  <si>
    <t>Dirijor, regizor artistic, scenograf, coregraf, solist (vocal, balet, concertist, instrumentist),  prim balerin, concertmaestru, șef paradă, actor (teatru, mânuitor păpuși-marionete)</t>
  </si>
  <si>
    <t>Dirijor cor, maestru (artist circ, corepetitor, cor, balet-dans)</t>
  </si>
  <si>
    <t>Dirijor, regizor artistic, scenograf, coregraf, solist (vocal, balet, concertist, instrumentist), șef paradă,  prim balerin, concertmaestru, actor (teatru, mânuitor păpuși-marionete)</t>
  </si>
  <si>
    <t>Şef birou, șef atelier, șef laborator, șef oficiu, secretar general federație</t>
  </si>
  <si>
    <t>82.40108001.01.1</t>
  </si>
  <si>
    <t>82.40108002.01.1</t>
  </si>
  <si>
    <t>82.40108002.01.2</t>
  </si>
  <si>
    <t>82.40108002.01.3</t>
  </si>
  <si>
    <t>82.40108002.01.4</t>
  </si>
  <si>
    <t>82.40108003.01.1</t>
  </si>
  <si>
    <t>82.40108003.01.2</t>
  </si>
  <si>
    <t>82.40108003.01.3</t>
  </si>
  <si>
    <t>82.40108003.01.4</t>
  </si>
  <si>
    <t>82.40108004.01.1</t>
  </si>
  <si>
    <t>82.40108005.01.1</t>
  </si>
  <si>
    <t>82.40108005.01.2</t>
  </si>
  <si>
    <t>82.40108005.01.3</t>
  </si>
  <si>
    <t>82.40108006.01.1</t>
  </si>
  <si>
    <t>82.40108006.01.2</t>
  </si>
  <si>
    <t>82.40108006.01.3</t>
  </si>
  <si>
    <t>82.40108006.01.4</t>
  </si>
  <si>
    <t>82.40108007.02.1</t>
  </si>
  <si>
    <t>82.40108007.02.2</t>
  </si>
  <si>
    <t>82.40108007.02.3</t>
  </si>
  <si>
    <t>82.40108007.02.4</t>
  </si>
  <si>
    <t>82.40108008.01.1</t>
  </si>
  <si>
    <t>82.40108008.01.2</t>
  </si>
  <si>
    <t>82.40108008.01.3</t>
  </si>
  <si>
    <t>82.40108008.01.4</t>
  </si>
  <si>
    <t>82.40108009.01.1</t>
  </si>
  <si>
    <t>82.40108009.01.2</t>
  </si>
  <si>
    <t>82.40108009.01.3</t>
  </si>
  <si>
    <t>82.40108009.01.4</t>
  </si>
  <si>
    <t>82.40108010.01.1</t>
  </si>
  <si>
    <t>82.40108010.01.2</t>
  </si>
  <si>
    <t>82.40108010.01.3</t>
  </si>
  <si>
    <t>82.40108010.01.4</t>
  </si>
  <si>
    <t>82.40108011.01.1</t>
  </si>
  <si>
    <t>82.40108011.01.2</t>
  </si>
  <si>
    <t>82.40108011.01.3</t>
  </si>
  <si>
    <t>82.40108011.01.4</t>
  </si>
  <si>
    <t>82.40108012.01.1</t>
  </si>
  <si>
    <t>82.40108012.01.2</t>
  </si>
  <si>
    <t>82.40108012.01.3</t>
  </si>
  <si>
    <t>82.40108012.01.4</t>
  </si>
  <si>
    <t>82.40108013.01.1</t>
  </si>
  <si>
    <t>82.40108013.01.2</t>
  </si>
  <si>
    <t>82.40108013.01.3</t>
  </si>
  <si>
    <t>82.40108013.01.4</t>
  </si>
  <si>
    <t>82.40108014.01.1</t>
  </si>
  <si>
    <t>82.40108014.01.2</t>
  </si>
  <si>
    <t>82.40110001.01.1</t>
  </si>
  <si>
    <t>82.40111001.01.1</t>
  </si>
  <si>
    <t>82.40111001.01.2</t>
  </si>
  <si>
    <t>82.40111001.01.3</t>
  </si>
  <si>
    <t>82.40111002.01.1</t>
  </si>
  <si>
    <t>82.40111002.01.2</t>
  </si>
  <si>
    <t>2 Nivelul II - Personalul încadrat pe funcții publice din cadrul aparatului propriu al Administrației Prezidențiale, al Parlamentului, al Guvernului, al Înaltei Curţi de Casaţie şi Justiţie, al ministerelor, al Curții Constituționale,  al Curții de Conturi a Romaniei, al Consiliului Legislativ, al Avocatului Poporului și al Consiliului Fiscal, al Casei Naţionale de Pensii Publice, al Casei Naţionale de Asigurări de Sănătate, al Agenţiei Naţionale pentru Ocuparea Forţei de Muncă, al personalului contractual din cadrul aparatului propriu al Administrației Prezidențiale, al structurilor centrale ale instituțiilor aflate în subordinea, administrarea sau sub autoritatea Ministerului Finanțelor, pentru care echivalarea salarizării cu salariile de bază din prezenta anexă se face prin act administrativ al ordonatorului principal de credite.</t>
  </si>
  <si>
    <t>2. Nivelul II - Personalul încadrat pe funcții de specialitate din cadrul aparatului propriu al Parlamentului, al Guvernului, al Înaltei Curţi de Casaţie şi Justiţie, al ministerelor, al Curții de Conturi a Romaniei, al Consiliului Legislativ, al Avocatului Poporului și al Consiliului Fiscal, al Casei Naţionale de Pensii Publice, al Casei Naţionale de Asigurări de Sănătate, al Agenţiei Naţionale pentru Ocuparea Forţei de Muncă, al structurilor centrale ale instituțiilor aflate în subordinea, administrarea sau sub autoritatea Ministerului Finanțelor, pentru care echivalarea salarizării cu salariile de bază din prezenta anexă se face prin act administrativ al ordonatorului principal de credite.</t>
  </si>
  <si>
    <t>Șef serviciu ONRC/ORCT</t>
  </si>
  <si>
    <t>Registrator de registru comerțului</t>
  </si>
  <si>
    <t>Consilier juridic specialist; Specialist IT; Inspector de control; Auditor intern specialist</t>
  </si>
  <si>
    <t>5-7 ani</t>
  </si>
  <si>
    <t>1.Coeficienții de salarizare de la nr.crt 1-5 cuprind sporul de vechime în muncă la nivel maxim.</t>
  </si>
  <si>
    <t>2.Coeficienții de salarizare prevăzuți la nr.crt. 6-10 sunt pentru gradaţia 0. Salariile de bază pentru gradaţiile 1-5 se determină prin majorarea salariilor de bază pentru gradaţia 0 potrivit prevederilor art. 13 din prezenta lege.</t>
  </si>
  <si>
    <t>Inspector vamal; Inspector antifrauda; inspector de urmărire și administrare bunuri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</si>
</sst>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00_);_(* \(#,##0.00\);_(* &quot;-&quot;??_);_(@_)"/>
    <numFmt numFmtId="165" formatCode="_-* #,##0.00\ _l_e_i_-;\-* #,##0.00\ _l_e_i_-;_-* &quot;-&quot;??\ _l_e_i_-;_-@_-"/>
    <numFmt numFmtId="166" formatCode="_-* #,##0_-;\-* #,##0_-;_-* &quot;-&quot;??_-;_-@_-"/>
    <numFmt numFmtId="167" formatCode="0.000"/>
    <numFmt numFmtId="168" formatCode="0.00_ "/>
    <numFmt numFmtId="169" formatCode="0.0000"/>
  </numFmts>
  <fonts count="112">
    <font>
      <sz val="10"/>
      <name val="Arial"/>
      <charset val="134"/>
    </font>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1"/>
      <color theme="1"/>
      <name val="Calibri"/>
      <family val="2"/>
      <charset val="238"/>
      <scheme val="minor"/>
    </font>
    <font>
      <sz val="11"/>
      <color theme="1"/>
      <name val="Calibri"/>
      <family val="2"/>
      <scheme val="minor"/>
    </font>
    <font>
      <sz val="11"/>
      <color theme="1"/>
      <name val="Calibri"/>
      <family val="2"/>
      <scheme val="minor"/>
    </font>
    <font>
      <sz val="12"/>
      <name val="Times New Roman"/>
      <family val="1"/>
    </font>
    <font>
      <b/>
      <sz val="12"/>
      <name val="Times New Roman"/>
      <family val="1"/>
    </font>
    <font>
      <sz val="10"/>
      <name val="Times New Roman"/>
      <family val="1"/>
    </font>
    <font>
      <b/>
      <sz val="10"/>
      <name val="Times New Roman"/>
      <family val="1"/>
    </font>
    <font>
      <sz val="10"/>
      <color rgb="FF000000"/>
      <name val="Times New Roman"/>
      <family val="1"/>
    </font>
    <font>
      <b/>
      <sz val="11"/>
      <name val="Times New Roman"/>
      <family val="1"/>
    </font>
    <font>
      <sz val="11"/>
      <name val="Calibri"/>
      <family val="2"/>
      <scheme val="minor"/>
    </font>
    <font>
      <sz val="11"/>
      <name val="Times New Roman"/>
      <family val="1"/>
    </font>
    <font>
      <sz val="12"/>
      <name val="Arial"/>
      <family val="2"/>
    </font>
    <font>
      <sz val="9"/>
      <name val="Arial"/>
      <family val="2"/>
    </font>
    <font>
      <b/>
      <sz val="14"/>
      <name val="Times New Roman"/>
      <family val="1"/>
    </font>
    <font>
      <sz val="9"/>
      <name val="Times New Roman"/>
      <family val="1"/>
    </font>
    <font>
      <sz val="12"/>
      <color rgb="FFFF0000"/>
      <name val="Times New Roman"/>
      <family val="1"/>
    </font>
    <font>
      <sz val="10"/>
      <color rgb="FFFF0000"/>
      <name val="Times New Roman"/>
      <family val="1"/>
    </font>
    <font>
      <u/>
      <sz val="10"/>
      <name val="Times New Roman"/>
      <family val="1"/>
    </font>
    <font>
      <u/>
      <sz val="10"/>
      <color theme="10"/>
      <name val="Arial"/>
      <family val="2"/>
    </font>
    <font>
      <sz val="11"/>
      <name val="Times New Roman"/>
      <family val="1"/>
    </font>
    <font>
      <b/>
      <sz val="10"/>
      <name val="Arial"/>
      <family val="2"/>
    </font>
    <font>
      <sz val="11"/>
      <color theme="1"/>
      <name val="Calibri"/>
      <family val="2"/>
      <scheme val="minor"/>
    </font>
    <font>
      <sz val="10"/>
      <color theme="1"/>
      <name val="Times New Roman"/>
      <family val="1"/>
    </font>
    <font>
      <sz val="10"/>
      <name val="Calibri"/>
      <family val="2"/>
    </font>
    <font>
      <sz val="12"/>
      <color theme="1"/>
      <name val="Calibri"/>
      <family val="2"/>
      <scheme val="minor"/>
    </font>
    <font>
      <sz val="12"/>
      <color rgb="FFFF0000"/>
      <name val="Calibri"/>
      <family val="2"/>
      <scheme val="minor"/>
    </font>
    <font>
      <b/>
      <sz val="12"/>
      <name val="Times New Roman"/>
      <family val="1"/>
    </font>
    <font>
      <strike/>
      <sz val="10"/>
      <name val="Times New Roman"/>
      <family val="1"/>
    </font>
    <font>
      <sz val="10"/>
      <color theme="1"/>
      <name val="Trebuchet MS"/>
      <family val="2"/>
    </font>
    <font>
      <b/>
      <sz val="9"/>
      <name val="Times New Roman"/>
      <family val="1"/>
    </font>
    <font>
      <sz val="10"/>
      <color theme="1"/>
      <name val="Arial"/>
      <family val="2"/>
    </font>
    <font>
      <b/>
      <sz val="12"/>
      <color theme="1"/>
      <name val="Times New Roman"/>
      <family val="1"/>
    </font>
    <font>
      <b/>
      <sz val="10"/>
      <color theme="1"/>
      <name val="Times New Roman"/>
      <family val="1"/>
    </font>
    <font>
      <sz val="12"/>
      <color theme="1"/>
      <name val="Times New Roman"/>
      <family val="1"/>
    </font>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8"/>
      <name val="Arial"/>
      <family val="2"/>
    </font>
    <font>
      <sz val="11"/>
      <color theme="1"/>
      <name val="Calibri"/>
      <family val="2"/>
      <scheme val="minor"/>
    </font>
    <font>
      <sz val="10"/>
      <name val="Arial"/>
      <family val="2"/>
    </font>
    <font>
      <b/>
      <sz val="11"/>
      <color indexed="63"/>
      <name val="Calibri"/>
      <family val="2"/>
    </font>
    <font>
      <b/>
      <sz val="18"/>
      <color indexed="56"/>
      <name val="Cambria"/>
      <family val="1"/>
    </font>
    <font>
      <b/>
      <sz val="11"/>
      <color indexed="8"/>
      <name val="Calibri"/>
      <family val="2"/>
    </font>
    <font>
      <sz val="11"/>
      <color indexed="10"/>
      <name val="Calibri"/>
      <family val="2"/>
    </font>
    <font>
      <i/>
      <sz val="10"/>
      <name val="Times New Roman"/>
      <family val="1"/>
    </font>
    <font>
      <vertAlign val="superscript"/>
      <sz val="10"/>
      <name val="Times New Roman"/>
      <family val="1"/>
    </font>
    <font>
      <b/>
      <sz val="9"/>
      <name val="Tahoma"/>
      <family val="2"/>
    </font>
    <font>
      <sz val="9"/>
      <name val="Tahoma"/>
      <family val="2"/>
    </font>
    <font>
      <sz val="10"/>
      <name val="Arial"/>
      <family val="2"/>
    </font>
    <font>
      <sz val="10"/>
      <color rgb="FFFF0000"/>
      <name val="Arial"/>
      <family val="2"/>
    </font>
    <font>
      <sz val="10"/>
      <color theme="1"/>
      <name val="Calibri"/>
      <family val="2"/>
      <scheme val="minor"/>
    </font>
    <font>
      <sz val="8"/>
      <name val="Arial"/>
      <family val="2"/>
    </font>
    <font>
      <sz val="10"/>
      <name val="Arial"/>
      <family val="2"/>
      <charset val="238"/>
    </font>
    <font>
      <b/>
      <sz val="9"/>
      <color theme="1"/>
      <name val="Times New Roman"/>
      <family val="1"/>
    </font>
    <font>
      <sz val="11"/>
      <color theme="1"/>
      <name val="Calibri"/>
      <family val="2"/>
      <charset val="238"/>
      <scheme val="minor"/>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10"/>
      <color indexed="8"/>
      <name val="Arial"/>
      <family val="2"/>
      <charset val="1"/>
    </font>
    <font>
      <sz val="10"/>
      <name val="Arial"/>
      <family val="2"/>
    </font>
    <font>
      <sz val="11"/>
      <color rgb="FF000000"/>
      <name val="Calibri"/>
      <family val="2"/>
      <scheme val="minor"/>
    </font>
    <font>
      <u/>
      <sz val="11"/>
      <color theme="10"/>
      <name val="Calibri"/>
      <family val="2"/>
      <charset val="238"/>
      <scheme val="minor"/>
    </font>
    <font>
      <b/>
      <sz val="10"/>
      <name val="Times New Roman"/>
      <family val="1"/>
      <charset val="238"/>
    </font>
    <font>
      <b/>
      <sz val="10"/>
      <name val="Arial"/>
      <family val="2"/>
      <charset val="238"/>
    </font>
    <font>
      <sz val="11"/>
      <name val="Trebuchet MS"/>
      <family val="2"/>
    </font>
    <font>
      <b/>
      <sz val="10"/>
      <color rgb="FF000000"/>
      <name val="Times New Roman"/>
      <family val="1"/>
    </font>
    <font>
      <sz val="10"/>
      <color theme="0"/>
      <name val="Times New Roman"/>
      <family val="1"/>
    </font>
    <font>
      <sz val="10"/>
      <name val="Calibri"/>
      <family val="2"/>
      <scheme val="minor"/>
    </font>
    <font>
      <b/>
      <sz val="9"/>
      <name val="Arial"/>
      <family val="2"/>
      <charset val="238"/>
    </font>
    <font>
      <sz val="10"/>
      <name val="Times New Roman"/>
      <family val="1"/>
      <charset val="238"/>
    </font>
    <font>
      <sz val="12"/>
      <name val="Aptos"/>
      <family val="2"/>
    </font>
    <font>
      <b/>
      <sz val="11"/>
      <color rgb="FFFFFFFF"/>
      <name val="Arial"/>
      <family val="2"/>
    </font>
    <font>
      <sz val="11"/>
      <name val="Times New Roman"/>
      <family val="1"/>
      <charset val="238"/>
    </font>
    <font>
      <sz val="11"/>
      <color theme="1"/>
      <name val="Times New Roman"/>
      <family val="1"/>
    </font>
    <font>
      <b/>
      <sz val="11"/>
      <color theme="1"/>
      <name val="Times New Roman"/>
      <family val="1"/>
    </font>
    <font>
      <sz val="11"/>
      <color theme="0"/>
      <name val="Times New Roman"/>
      <family val="1"/>
    </font>
    <font>
      <sz val="12"/>
      <color theme="0"/>
      <name val="Times New Roman"/>
      <family val="1"/>
    </font>
    <font>
      <b/>
      <sz val="10"/>
      <name val="Calibri"/>
      <family val="2"/>
      <scheme val="minor"/>
    </font>
  </fonts>
  <fills count="53">
    <fill>
      <patternFill patternType="none"/>
    </fill>
    <fill>
      <patternFill patternType="gray125"/>
    </fill>
    <fill>
      <patternFill patternType="solid">
        <fgColor theme="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305496"/>
        <bgColor indexed="64"/>
      </patternFill>
    </fill>
    <fill>
      <patternFill patternType="solid">
        <fgColor theme="4" tint="0.79998168889431442"/>
        <bgColor indexed="64"/>
      </patternFill>
    </fill>
    <fill>
      <patternFill patternType="solid">
        <fgColor rgb="FFFF0000"/>
        <bgColor indexed="64"/>
      </patternFill>
    </fill>
  </fills>
  <borders count="4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166">
    <xf numFmtId="0" fontId="0" fillId="0" borderId="0"/>
    <xf numFmtId="165" fontId="68" fillId="0" borderId="0" applyFont="0" applyFill="0" applyBorder="0" applyAlignment="0" applyProtection="0"/>
    <xf numFmtId="9" fontId="43" fillId="0" borderId="0" applyFont="0" applyFill="0" applyBorder="0" applyAlignment="0" applyProtection="0"/>
    <xf numFmtId="0" fontId="27" fillId="0" borderId="0" applyNumberFormat="0" applyFill="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5" fillId="13"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6" fillId="4" borderId="0" applyNumberFormat="0" applyBorder="0" applyAlignment="0" applyProtection="0"/>
    <xf numFmtId="0" fontId="47" fillId="21" borderId="16" applyNumberFormat="0" applyAlignment="0" applyProtection="0"/>
    <xf numFmtId="0" fontId="48" fillId="22" borderId="17" applyNumberFormat="0" applyAlignment="0" applyProtection="0"/>
    <xf numFmtId="164" fontId="43" fillId="0" borderId="0" applyFont="0" applyFill="0" applyBorder="0" applyAlignment="0" applyProtection="0"/>
    <xf numFmtId="165" fontId="68" fillId="0" borderId="0" applyFont="0" applyFill="0" applyBorder="0" applyAlignment="0" applyProtection="0"/>
    <xf numFmtId="43" fontId="68" fillId="0" borderId="0" applyFont="0" applyFill="0" applyBorder="0" applyAlignment="0" applyProtection="0"/>
    <xf numFmtId="0" fontId="49" fillId="0" borderId="0" applyNumberFormat="0" applyFill="0" applyBorder="0" applyAlignment="0" applyProtection="0"/>
    <xf numFmtId="0" fontId="50" fillId="5" borderId="0" applyNumberFormat="0" applyBorder="0" applyAlignment="0" applyProtection="0"/>
    <xf numFmtId="0" fontId="51" fillId="0" borderId="18" applyNumberFormat="0" applyFill="0" applyAlignment="0" applyProtection="0"/>
    <xf numFmtId="0" fontId="52" fillId="0" borderId="19" applyNumberFormat="0" applyFill="0" applyAlignment="0" applyProtection="0"/>
    <xf numFmtId="0" fontId="53" fillId="0" borderId="20" applyNumberFormat="0" applyFill="0" applyAlignment="0" applyProtection="0"/>
    <xf numFmtId="0" fontId="53" fillId="0" borderId="0" applyNumberFormat="0" applyFill="0" applyBorder="0" applyAlignment="0" applyProtection="0"/>
    <xf numFmtId="0" fontId="54" fillId="8" borderId="16" applyNumberFormat="0" applyAlignment="0" applyProtection="0"/>
    <xf numFmtId="0" fontId="55" fillId="0" borderId="21" applyNumberFormat="0" applyFill="0" applyAlignment="0" applyProtection="0"/>
    <xf numFmtId="0" fontId="56" fillId="23"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7" fillId="0" borderId="0"/>
    <xf numFmtId="0" fontId="68" fillId="0" borderId="0"/>
    <xf numFmtId="0" fontId="68" fillId="0" borderId="0"/>
    <xf numFmtId="0" fontId="57" fillId="0" borderId="0"/>
    <xf numFmtId="0" fontId="30" fillId="0" borderId="0"/>
    <xf numFmtId="0" fontId="30" fillId="0" borderId="0"/>
    <xf numFmtId="0" fontId="30" fillId="0" borderId="0"/>
    <xf numFmtId="0" fontId="30" fillId="0" borderId="0"/>
    <xf numFmtId="0" fontId="30"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8" fillId="0" borderId="0"/>
    <xf numFmtId="0" fontId="68" fillId="0" borderId="0"/>
    <xf numFmtId="0" fontId="30" fillId="0" borderId="0"/>
    <xf numFmtId="0" fontId="68" fillId="0" borderId="0"/>
    <xf numFmtId="0" fontId="59" fillId="0" borderId="0"/>
    <xf numFmtId="0" fontId="68" fillId="0" borderId="0"/>
    <xf numFmtId="0" fontId="30" fillId="0" borderId="0"/>
    <xf numFmtId="0" fontId="30" fillId="0" borderId="0"/>
    <xf numFmtId="0" fontId="30" fillId="0" borderId="0"/>
    <xf numFmtId="0" fontId="30" fillId="0" borderId="0"/>
    <xf numFmtId="0" fontId="5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24" borderId="22" applyNumberFormat="0" applyFont="0" applyAlignment="0" applyProtection="0"/>
    <xf numFmtId="0" fontId="60" fillId="21" borderId="23" applyNumberFormat="0" applyAlignment="0" applyProtection="0"/>
    <xf numFmtId="9" fontId="30" fillId="0" borderId="0" applyFont="0" applyFill="0" applyBorder="0" applyAlignment="0" applyProtection="0"/>
    <xf numFmtId="9" fontId="43" fillId="0" borderId="0" applyFont="0" applyFill="0" applyBorder="0" applyAlignment="0" applyProtection="0"/>
    <xf numFmtId="0" fontId="61" fillId="0" borderId="0" applyNumberFormat="0" applyFill="0" applyBorder="0" applyAlignment="0" applyProtection="0"/>
    <xf numFmtId="0" fontId="62" fillId="0" borderId="24" applyNumberFormat="0" applyFill="0" applyAlignment="0" applyProtection="0"/>
    <xf numFmtId="0" fontId="63" fillId="0" borderId="0" applyNumberFormat="0" applyFill="0" applyBorder="0" applyAlignment="0" applyProtection="0"/>
    <xf numFmtId="43" fontId="59" fillId="0" borderId="0" applyFont="0" applyFill="0" applyBorder="0" applyAlignment="0" applyProtection="0"/>
    <xf numFmtId="0" fontId="11" fillId="0" borderId="0"/>
    <xf numFmtId="0" fontId="59" fillId="0" borderId="0"/>
    <xf numFmtId="0" fontId="59" fillId="0" borderId="0"/>
    <xf numFmtId="0" fontId="11" fillId="0" borderId="0"/>
    <xf numFmtId="0" fontId="11" fillId="0" borderId="0"/>
    <xf numFmtId="0" fontId="11" fillId="0" borderId="0"/>
    <xf numFmtId="9" fontId="11" fillId="0" borderId="0" applyFont="0" applyFill="0" applyBorder="0" applyAlignment="0" applyProtection="0"/>
    <xf numFmtId="0" fontId="59" fillId="0" borderId="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7"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6" fillId="38" borderId="0" applyNumberFormat="0" applyBorder="0" applyAlignment="0" applyProtection="0"/>
    <xf numFmtId="0" fontId="76" fillId="39" borderId="0" applyNumberFormat="0" applyBorder="0" applyAlignment="0" applyProtection="0"/>
    <xf numFmtId="0" fontId="76" fillId="40" borderId="0" applyNumberFormat="0" applyBorder="0" applyAlignment="0" applyProtection="0"/>
    <xf numFmtId="0" fontId="76" fillId="41"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6" fillId="42" borderId="0" applyNumberFormat="0" applyBorder="0" applyAlignment="0" applyProtection="0"/>
    <xf numFmtId="0" fontId="77" fillId="26" borderId="0" applyNumberFormat="0" applyBorder="0" applyAlignment="0" applyProtection="0"/>
    <xf numFmtId="0" fontId="78" fillId="43" borderId="16" applyNumberFormat="0" applyAlignment="0" applyProtection="0"/>
    <xf numFmtId="0" fontId="79" fillId="44" borderId="17" applyNumberFormat="0" applyAlignment="0" applyProtection="0"/>
    <xf numFmtId="0" fontId="80" fillId="0" borderId="0" applyNumberFormat="0" applyFill="0" applyBorder="0" applyAlignment="0" applyProtection="0"/>
    <xf numFmtId="0" fontId="81" fillId="27" borderId="0" applyNumberFormat="0" applyBorder="0" applyAlignment="0" applyProtection="0"/>
    <xf numFmtId="0" fontId="82" fillId="0" borderId="18" applyNumberFormat="0" applyFill="0" applyAlignment="0" applyProtection="0"/>
    <xf numFmtId="0" fontId="83" fillId="0" borderId="19" applyNumberFormat="0" applyFill="0" applyAlignment="0" applyProtection="0"/>
    <xf numFmtId="0" fontId="84" fillId="0" borderId="20" applyNumberFormat="0" applyFill="0" applyAlignment="0" applyProtection="0"/>
    <xf numFmtId="0" fontId="84" fillId="0" borderId="0" applyNumberFormat="0" applyFill="0" applyBorder="0" applyAlignment="0" applyProtection="0"/>
    <xf numFmtId="0" fontId="85" fillId="30" borderId="16" applyNumberFormat="0" applyAlignment="0" applyProtection="0"/>
    <xf numFmtId="0" fontId="86" fillId="0" borderId="21" applyNumberFormat="0" applyFill="0" applyAlignment="0" applyProtection="0"/>
    <xf numFmtId="0" fontId="87" fillId="45" borderId="0" applyNumberFormat="0" applyBorder="0" applyAlignment="0" applyProtection="0"/>
    <xf numFmtId="0" fontId="11" fillId="0" borderId="0"/>
    <xf numFmtId="0" fontId="59" fillId="0" borderId="0"/>
    <xf numFmtId="0" fontId="74" fillId="0" borderId="0"/>
    <xf numFmtId="0" fontId="72" fillId="0" borderId="0"/>
    <xf numFmtId="0" fontId="59" fillId="0" borderId="0"/>
    <xf numFmtId="0" fontId="59" fillId="46" borderId="22" applyNumberFormat="0" applyFont="0" applyAlignment="0" applyProtection="0"/>
    <xf numFmtId="0" fontId="88" fillId="43" borderId="23" applyNumberFormat="0" applyAlignment="0" applyProtection="0"/>
    <xf numFmtId="0" fontId="89" fillId="0" borderId="0" applyNumberFormat="0" applyFill="0" applyBorder="0" applyAlignment="0" applyProtection="0"/>
    <xf numFmtId="0" fontId="90" fillId="0" borderId="24" applyNumberFormat="0" applyFill="0" applyAlignment="0" applyProtection="0"/>
    <xf numFmtId="0" fontId="91"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74" fillId="0" borderId="0"/>
    <xf numFmtId="43" fontId="59" fillId="0" borderId="0" applyFont="0" applyFill="0" applyBorder="0" applyAlignment="0" applyProtection="0"/>
    <xf numFmtId="0" fontId="11" fillId="0" borderId="0"/>
    <xf numFmtId="0" fontId="74" fillId="0" borderId="0"/>
    <xf numFmtId="0" fontId="74" fillId="0" borderId="0"/>
    <xf numFmtId="0" fontId="92" fillId="0" borderId="0"/>
    <xf numFmtId="0" fontId="59" fillId="0" borderId="0"/>
    <xf numFmtId="0" fontId="59" fillId="0" borderId="0"/>
    <xf numFmtId="0" fontId="11" fillId="0" borderId="0"/>
    <xf numFmtId="0" fontId="59" fillId="0" borderId="0"/>
    <xf numFmtId="0" fontId="93" fillId="0" borderId="0"/>
    <xf numFmtId="0" fontId="10" fillId="0" borderId="0"/>
    <xf numFmtId="0" fontId="10" fillId="0" borderId="0"/>
    <xf numFmtId="0" fontId="59"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0" fontId="94" fillId="0" borderId="0"/>
    <xf numFmtId="0" fontId="94" fillId="0" borderId="0"/>
    <xf numFmtId="0" fontId="94" fillId="0" borderId="0"/>
    <xf numFmtId="0" fontId="95" fillId="0" borderId="0" applyNumberFormat="0" applyFill="0" applyBorder="0" applyAlignment="0" applyProtection="0"/>
    <xf numFmtId="0" fontId="8" fillId="0" borderId="0"/>
    <xf numFmtId="0" fontId="8" fillId="0" borderId="0"/>
    <xf numFmtId="43" fontId="8" fillId="0" borderId="0" applyFont="0" applyFill="0" applyBorder="0" applyAlignment="0" applyProtection="0"/>
    <xf numFmtId="0" fontId="7" fillId="0" borderId="0"/>
    <xf numFmtId="43" fontId="7"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165" fontId="8" fillId="0" borderId="0" applyFont="0" applyFill="0" applyBorder="0" applyAlignment="0" applyProtection="0"/>
    <xf numFmtId="9" fontId="59" fillId="0" borderId="0" applyFont="0" applyFill="0" applyBorder="0" applyAlignment="0" applyProtection="0"/>
    <xf numFmtId="43" fontId="43"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6" fillId="0" borderId="0"/>
    <xf numFmtId="0" fontId="8" fillId="0" borderId="0"/>
    <xf numFmtId="0" fontId="8" fillId="0" borderId="0"/>
    <xf numFmtId="0" fontId="8" fillId="0" borderId="0"/>
    <xf numFmtId="0" fontId="6" fillId="0" borderId="0"/>
    <xf numFmtId="43" fontId="59" fillId="0" borderId="0" applyFont="0" applyFill="0" applyBorder="0" applyAlignment="0" applyProtection="0"/>
    <xf numFmtId="0" fontId="8" fillId="0" borderId="0"/>
    <xf numFmtId="0" fontId="6" fillId="0" borderId="0"/>
    <xf numFmtId="0" fontId="6" fillId="0" borderId="0"/>
    <xf numFmtId="0" fontId="8" fillId="0" borderId="0"/>
    <xf numFmtId="43" fontId="59"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4" fillId="0" borderId="0"/>
    <xf numFmtId="165" fontId="59" fillId="0" borderId="0" applyFont="0" applyFill="0" applyBorder="0" applyAlignment="0" applyProtection="0"/>
    <xf numFmtId="43" fontId="59" fillId="0" borderId="0" applyFont="0" applyFill="0" applyBorder="0" applyAlignment="0" applyProtection="0"/>
    <xf numFmtId="0" fontId="4" fillId="0" borderId="0"/>
    <xf numFmtId="0" fontId="4" fillId="0" borderId="0"/>
    <xf numFmtId="0" fontId="43" fillId="3" borderId="0" applyNumberFormat="0" applyBorder="0" applyAlignment="0" applyProtection="0"/>
    <xf numFmtId="0" fontId="43" fillId="3" borderId="0" applyNumberFormat="0" applyBorder="0" applyAlignment="0" applyProtection="0"/>
    <xf numFmtId="0" fontId="43" fillId="3" borderId="0" applyNumberFormat="0" applyBorder="0" applyAlignment="0" applyProtection="0"/>
    <xf numFmtId="0" fontId="43" fillId="4" borderId="0" applyNumberFormat="0" applyBorder="0" applyAlignment="0" applyProtection="0"/>
    <xf numFmtId="0" fontId="43" fillId="4" borderId="0" applyNumberFormat="0" applyBorder="0" applyAlignment="0" applyProtection="0"/>
    <xf numFmtId="0" fontId="43" fillId="4" borderId="0" applyNumberFormat="0" applyBorder="0" applyAlignment="0" applyProtection="0"/>
    <xf numFmtId="0" fontId="43" fillId="5" borderId="0" applyNumberFormat="0" applyBorder="0" applyAlignment="0" applyProtection="0"/>
    <xf numFmtId="0" fontId="43" fillId="5" borderId="0" applyNumberFormat="0" applyBorder="0" applyAlignment="0" applyProtection="0"/>
    <xf numFmtId="0" fontId="43" fillId="5"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90" fillId="0" borderId="42" applyNumberFormat="0" applyFill="0" applyAlignment="0" applyProtection="0"/>
    <xf numFmtId="165" fontId="5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24" borderId="22" applyNumberFormat="0" applyFont="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88" fillId="43" borderId="41" applyNumberFormat="0" applyAlignment="0" applyProtection="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3" fillId="0" borderId="0"/>
    <xf numFmtId="0" fontId="59"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5"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62" fillId="0" borderId="42" applyNumberFormat="0" applyFill="0" applyAlignment="0" applyProtection="0"/>
    <xf numFmtId="0" fontId="60" fillId="21" borderId="4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46" applyNumberFormat="0" applyFill="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62" fillId="0" borderId="4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43" borderId="45" applyNumberFormat="0" applyAlignment="0" applyProtection="0"/>
    <xf numFmtId="0" fontId="2" fillId="0" borderId="0"/>
    <xf numFmtId="0" fontId="60" fillId="21" borderId="45" applyNumberFormat="0" applyAlignment="0" applyProtection="0"/>
    <xf numFmtId="165"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1" fillId="0" borderId="0"/>
    <xf numFmtId="0" fontId="1" fillId="0" borderId="0"/>
    <xf numFmtId="43" fontId="59"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43" fillId="0" borderId="0" applyFont="0" applyFill="0" applyBorder="0" applyAlignment="0" applyProtection="0"/>
    <xf numFmtId="0" fontId="1" fillId="0" borderId="0"/>
    <xf numFmtId="0" fontId="1" fillId="0" borderId="0"/>
    <xf numFmtId="43" fontId="59" fillId="0" borderId="0" applyFont="0" applyFill="0" applyBorder="0" applyAlignment="0" applyProtection="0"/>
    <xf numFmtId="0" fontId="1" fillId="0" borderId="0"/>
    <xf numFmtId="0" fontId="1" fillId="0" borderId="0"/>
    <xf numFmtId="43" fontId="59"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59" fillId="0" borderId="0" applyFont="0" applyFill="0" applyBorder="0" applyAlignment="0" applyProtection="0"/>
    <xf numFmtId="0" fontId="2" fillId="0" borderId="0"/>
    <xf numFmtId="0" fontId="90" fillId="0" borderId="4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88" fillId="43" borderId="45" applyNumberFormat="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62" fillId="0" borderId="46" applyNumberFormat="0" applyFill="0" applyAlignment="0" applyProtection="0"/>
    <xf numFmtId="0" fontId="60" fillId="21" borderId="45" applyNumberFormat="0" applyAlignment="0" applyProtection="0"/>
    <xf numFmtId="43" fontId="2" fillId="0" borderId="0" applyFont="0" applyFill="0" applyBorder="0" applyAlignment="0" applyProtection="0"/>
    <xf numFmtId="0" fontId="90" fillId="0" borderId="46" applyNumberFormat="0" applyFill="0" applyAlignment="0" applyProtection="0"/>
    <xf numFmtId="0" fontId="78" fillId="43" borderId="16" applyNumberFormat="0" applyAlignment="0" applyProtection="0"/>
    <xf numFmtId="0" fontId="62" fillId="0" borderId="46" applyNumberFormat="0" applyFill="0" applyAlignment="0" applyProtection="0"/>
    <xf numFmtId="0" fontId="60" fillId="21" borderId="4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21" borderId="1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60" fillId="21" borderId="45" applyNumberFormat="0" applyAlignment="0" applyProtection="0"/>
    <xf numFmtId="9" fontId="2" fillId="0" borderId="0" applyFont="0" applyFill="0" applyBorder="0" applyAlignment="0" applyProtection="0"/>
    <xf numFmtId="0" fontId="62" fillId="0" borderId="46" applyNumberFormat="0" applyFill="0" applyAlignment="0" applyProtection="0"/>
    <xf numFmtId="0" fontId="2" fillId="0" borderId="0"/>
    <xf numFmtId="0" fontId="54" fillId="8" borderId="16" applyNumberFormat="0" applyAlignment="0" applyProtection="0"/>
    <xf numFmtId="0" fontId="2" fillId="0" borderId="0"/>
    <xf numFmtId="0" fontId="2" fillId="0" borderId="0"/>
    <xf numFmtId="0" fontId="2" fillId="0" borderId="0"/>
    <xf numFmtId="9" fontId="2" fillId="0" borderId="0" applyFont="0" applyFill="0" applyBorder="0" applyAlignment="0" applyProtection="0"/>
    <xf numFmtId="0" fontId="88" fillId="43" borderId="45" applyNumberFormat="0" applyAlignment="0" applyProtection="0"/>
    <xf numFmtId="0" fontId="85" fillId="30" borderId="16" applyNumberFormat="0" applyAlignment="0" applyProtection="0"/>
    <xf numFmtId="0" fontId="59" fillId="24" borderId="22" applyNumberFormat="0" applyFont="0" applyAlignment="0" applyProtection="0"/>
    <xf numFmtId="0" fontId="2" fillId="0" borderId="0"/>
    <xf numFmtId="0" fontId="88" fillId="43" borderId="45" applyNumberFormat="0" applyAlignment="0" applyProtection="0"/>
    <xf numFmtId="0" fontId="90" fillId="0" borderId="4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46" borderId="22" applyNumberFormat="0" applyFont="0" applyAlignment="0" applyProtection="0"/>
    <xf numFmtId="0" fontId="90" fillId="0" borderId="4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88" fillId="43" borderId="4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46" applyNumberFormat="0" applyFill="0" applyAlignment="0" applyProtection="0"/>
    <xf numFmtId="0" fontId="60" fillId="21" borderId="4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46" applyNumberFormat="0" applyFill="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62" fillId="0" borderId="4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43" borderId="45" applyNumberFormat="0" applyAlignment="0" applyProtection="0"/>
    <xf numFmtId="0" fontId="2" fillId="0" borderId="0"/>
    <xf numFmtId="0" fontId="60" fillId="21" borderId="45" applyNumberFormat="0" applyAlignment="0" applyProtection="0"/>
    <xf numFmtId="0" fontId="90" fillId="0" borderId="46" applyNumberFormat="0" applyFill="0" applyAlignment="0" applyProtection="0"/>
    <xf numFmtId="0" fontId="59" fillId="24" borderId="22" applyNumberFormat="0" applyFont="0" applyAlignment="0" applyProtection="0"/>
    <xf numFmtId="0" fontId="88" fillId="43" borderId="45" applyNumberFormat="0" applyAlignment="0" applyProtection="0"/>
    <xf numFmtId="0" fontId="62" fillId="0" borderId="46" applyNumberFormat="0" applyFill="0" applyAlignment="0" applyProtection="0"/>
    <xf numFmtId="0" fontId="60" fillId="21" borderId="45" applyNumberFormat="0" applyAlignment="0" applyProtection="0"/>
    <xf numFmtId="0" fontId="90" fillId="0" borderId="46" applyNumberFormat="0" applyFill="0" applyAlignment="0" applyProtection="0"/>
    <xf numFmtId="0" fontId="62" fillId="0" borderId="46" applyNumberFormat="0" applyFill="0" applyAlignment="0" applyProtection="0"/>
    <xf numFmtId="0" fontId="88" fillId="43" borderId="45" applyNumberFormat="0" applyAlignment="0" applyProtection="0"/>
    <xf numFmtId="0" fontId="60" fillId="21" borderId="45" applyNumberFormat="0" applyAlignment="0" applyProtection="0"/>
    <xf numFmtId="0" fontId="90" fillId="0" borderId="46" applyNumberFormat="0" applyFill="0" applyAlignment="0" applyProtection="0"/>
    <xf numFmtId="0" fontId="90" fillId="0" borderId="46" applyNumberFormat="0" applyFill="0" applyAlignment="0" applyProtection="0"/>
    <xf numFmtId="0" fontId="78" fillId="43" borderId="16" applyNumberFormat="0" applyAlignment="0" applyProtection="0"/>
    <xf numFmtId="0" fontId="62" fillId="0" borderId="46" applyNumberFormat="0" applyFill="0" applyAlignment="0" applyProtection="0"/>
    <xf numFmtId="0" fontId="60" fillId="21" borderId="4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21" borderId="16" applyNumberFormat="0" applyAlignment="0" applyProtection="0"/>
    <xf numFmtId="0" fontId="2" fillId="0" borderId="0"/>
    <xf numFmtId="0" fontId="88" fillId="43" borderId="45" applyNumberFormat="0" applyAlignment="0" applyProtection="0"/>
    <xf numFmtId="0" fontId="2" fillId="0" borderId="0"/>
    <xf numFmtId="0" fontId="2" fillId="0" borderId="0"/>
    <xf numFmtId="0" fontId="2" fillId="0" borderId="0"/>
    <xf numFmtId="0" fontId="2" fillId="0" borderId="0"/>
    <xf numFmtId="0" fontId="2" fillId="0" borderId="0"/>
    <xf numFmtId="0" fontId="60" fillId="21" borderId="45" applyNumberFormat="0" applyAlignment="0" applyProtection="0"/>
    <xf numFmtId="9" fontId="2" fillId="0" borderId="0" applyFont="0" applyFill="0" applyBorder="0" applyAlignment="0" applyProtection="0"/>
    <xf numFmtId="0" fontId="62" fillId="0" borderId="46" applyNumberFormat="0" applyFill="0" applyAlignment="0" applyProtection="0"/>
    <xf numFmtId="0" fontId="2" fillId="0" borderId="0"/>
    <xf numFmtId="0" fontId="54" fillId="8" borderId="16" applyNumberFormat="0" applyAlignment="0" applyProtection="0"/>
    <xf numFmtId="0" fontId="2" fillId="0" borderId="0"/>
    <xf numFmtId="0" fontId="2" fillId="0" borderId="0"/>
    <xf numFmtId="0" fontId="2" fillId="0" borderId="0"/>
    <xf numFmtId="9" fontId="2" fillId="0" borderId="0" applyFont="0" applyFill="0" applyBorder="0" applyAlignment="0" applyProtection="0"/>
    <xf numFmtId="0" fontId="90" fillId="0" borderId="46" applyNumberFormat="0" applyFill="0" applyAlignment="0" applyProtection="0"/>
    <xf numFmtId="0" fontId="88" fillId="43" borderId="45" applyNumberFormat="0" applyAlignment="0" applyProtection="0"/>
    <xf numFmtId="0" fontId="85" fillId="30" borderId="16" applyNumberFormat="0" applyAlignment="0" applyProtection="0"/>
    <xf numFmtId="0" fontId="59" fillId="24" borderId="22" applyNumberFormat="0" applyFont="0" applyAlignment="0" applyProtection="0"/>
    <xf numFmtId="0" fontId="62" fillId="0" borderId="46" applyNumberFormat="0" applyFill="0" applyAlignment="0" applyProtection="0"/>
    <xf numFmtId="0" fontId="2" fillId="0" borderId="0"/>
    <xf numFmtId="0" fontId="88" fillId="43" borderId="45" applyNumberFormat="0" applyAlignment="0" applyProtection="0"/>
    <xf numFmtId="0" fontId="90" fillId="0" borderId="4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60" fillId="21" borderId="45" applyNumberFormat="0" applyAlignment="0" applyProtection="0"/>
    <xf numFmtId="0" fontId="2" fillId="0" borderId="0"/>
    <xf numFmtId="0" fontId="2" fillId="0" borderId="0"/>
    <xf numFmtId="0" fontId="2" fillId="0" borderId="0"/>
    <xf numFmtId="0" fontId="62" fillId="0" borderId="46" applyNumberFormat="0" applyFill="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46" borderId="22" applyNumberFormat="0" applyFont="0" applyAlignment="0" applyProtection="0"/>
    <xf numFmtId="0" fontId="90" fillId="0" borderId="46" applyNumberFormat="0" applyFill="0" applyAlignment="0" applyProtection="0"/>
    <xf numFmtId="0" fontId="62" fillId="0" borderId="46" applyNumberFormat="0" applyFill="0" applyAlignment="0" applyProtection="0"/>
    <xf numFmtId="0" fontId="90" fillId="0" borderId="4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88" fillId="43" borderId="4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46" applyNumberFormat="0" applyFill="0" applyAlignment="0" applyProtection="0"/>
    <xf numFmtId="0" fontId="60" fillId="21" borderId="4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46" applyNumberFormat="0" applyFill="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62" fillId="0" borderId="4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43" borderId="45" applyNumberFormat="0" applyAlignment="0" applyProtection="0"/>
    <xf numFmtId="0" fontId="2" fillId="0" borderId="0"/>
    <xf numFmtId="0" fontId="60" fillId="21" borderId="45" applyNumberFormat="0" applyAlignment="0" applyProtection="0"/>
    <xf numFmtId="0" fontId="90" fillId="0" borderId="46" applyNumberFormat="0" applyFill="0" applyAlignment="0" applyProtection="0"/>
    <xf numFmtId="0" fontId="59" fillId="24" borderId="22" applyNumberFormat="0" applyFont="0" applyAlignment="0" applyProtection="0"/>
    <xf numFmtId="0" fontId="88" fillId="43" borderId="45" applyNumberFormat="0" applyAlignment="0" applyProtection="0"/>
    <xf numFmtId="0" fontId="60" fillId="21" borderId="45" applyNumberFormat="0" applyAlignment="0" applyProtection="0"/>
    <xf numFmtId="0" fontId="62" fillId="0" borderId="46" applyNumberFormat="0" applyFill="0" applyAlignment="0" applyProtection="0"/>
    <xf numFmtId="0" fontId="60" fillId="21" borderId="45" applyNumberFormat="0" applyAlignment="0" applyProtection="0"/>
    <xf numFmtId="0" fontId="90" fillId="0" borderId="46" applyNumberFormat="0" applyFill="0" applyAlignment="0" applyProtection="0"/>
    <xf numFmtId="0" fontId="62" fillId="0" borderId="46" applyNumberFormat="0" applyFill="0" applyAlignment="0" applyProtection="0"/>
    <xf numFmtId="0" fontId="88" fillId="43" borderId="45" applyNumberFormat="0" applyAlignment="0" applyProtection="0"/>
    <xf numFmtId="0" fontId="88" fillId="43" borderId="45" applyNumberFormat="0" applyAlignment="0" applyProtection="0"/>
    <xf numFmtId="0" fontId="60" fillId="21" borderId="45" applyNumberFormat="0" applyAlignment="0" applyProtection="0"/>
    <xf numFmtId="0" fontId="88" fillId="43" borderId="45" applyNumberFormat="0" applyAlignment="0" applyProtection="0"/>
    <xf numFmtId="0" fontId="60" fillId="21" borderId="45" applyNumberFormat="0" applyAlignment="0" applyProtection="0"/>
  </cellStyleXfs>
  <cellXfs count="1868">
    <xf numFmtId="0" fontId="0" fillId="0" borderId="0" xfId="0"/>
    <xf numFmtId="0" fontId="12" fillId="0" borderId="0" xfId="0" applyFont="1"/>
    <xf numFmtId="0" fontId="12" fillId="0" borderId="0" xfId="0" applyFont="1" applyAlignment="1">
      <alignment vertical="center"/>
    </xf>
    <xf numFmtId="0" fontId="14" fillId="0" borderId="0" xfId="85" applyFont="1" applyAlignment="1" applyProtection="1">
      <alignment horizontal="center" vertical="center" wrapText="1"/>
      <protection locked="0"/>
    </xf>
    <xf numFmtId="0" fontId="14" fillId="0" borderId="1" xfId="0" applyFont="1" applyBorder="1" applyAlignment="1">
      <alignment horizontal="center" vertical="center" wrapText="1"/>
    </xf>
    <xf numFmtId="0" fontId="14" fillId="0" borderId="0" xfId="0" applyFont="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vertical="center" wrapText="1"/>
    </xf>
    <xf numFmtId="0" fontId="0" fillId="0" borderId="0" xfId="75" applyFont="1"/>
    <xf numFmtId="0" fontId="14" fillId="0" borderId="0" xfId="85" applyFont="1"/>
    <xf numFmtId="0" fontId="14" fillId="0" borderId="0" xfId="85" applyFont="1" applyAlignment="1">
      <alignment vertical="center"/>
    </xf>
    <xf numFmtId="0" fontId="15" fillId="0" borderId="0" xfId="85" applyFont="1"/>
    <xf numFmtId="0" fontId="14" fillId="0" borderId="0" xfId="85" applyFont="1" applyAlignment="1">
      <alignment horizontal="center" vertical="center" wrapText="1"/>
    </xf>
    <xf numFmtId="0" fontId="14" fillId="0" borderId="0" xfId="85" applyFont="1" applyAlignment="1">
      <alignment vertical="center" wrapText="1"/>
    </xf>
    <xf numFmtId="0" fontId="14" fillId="0" borderId="0" xfId="85" applyFont="1" applyAlignment="1">
      <alignment horizontal="right" vertical="center" wrapText="1"/>
    </xf>
    <xf numFmtId="0" fontId="14" fillId="0" borderId="0" xfId="85" applyFont="1" applyAlignment="1">
      <alignment horizontal="center" vertical="center"/>
    </xf>
    <xf numFmtId="0" fontId="14" fillId="0" borderId="0" xfId="85" applyFont="1" applyAlignment="1">
      <alignment horizontal="left" vertical="center"/>
    </xf>
    <xf numFmtId="0" fontId="14" fillId="0" borderId="0" xfId="85" applyFont="1" applyProtection="1">
      <protection locked="0"/>
    </xf>
    <xf numFmtId="1" fontId="14" fillId="0" borderId="0" xfId="85" applyNumberFormat="1" applyFont="1" applyAlignment="1" applyProtection="1">
      <alignment horizontal="left"/>
      <protection locked="0"/>
    </xf>
    <xf numFmtId="0" fontId="12" fillId="0" borderId="0" xfId="85" applyFont="1"/>
    <xf numFmtId="0" fontId="12" fillId="0" borderId="0" xfId="85" applyFont="1" applyAlignment="1">
      <alignment horizontal="centerContinuous" vertical="center"/>
    </xf>
    <xf numFmtId="0" fontId="12" fillId="0" borderId="0" xfId="85" applyFont="1" applyAlignment="1">
      <alignment horizontal="center" vertical="center" wrapText="1"/>
    </xf>
    <xf numFmtId="0" fontId="14" fillId="0" borderId="0" xfId="98" applyFont="1"/>
    <xf numFmtId="0" fontId="14" fillId="0" borderId="0" xfId="85" applyFont="1" applyAlignment="1">
      <alignment horizontal="centerContinuous"/>
    </xf>
    <xf numFmtId="0" fontId="14" fillId="0" borderId="2" xfId="85" applyFont="1" applyBorder="1" applyAlignment="1">
      <alignment horizontal="centerContinuous" vertical="center" wrapText="1"/>
    </xf>
    <xf numFmtId="1" fontId="14" fillId="0" borderId="0" xfId="85" applyNumberFormat="1" applyFont="1" applyAlignment="1">
      <alignment vertical="center"/>
    </xf>
    <xf numFmtId="0" fontId="12" fillId="0" borderId="0" xfId="98" applyFont="1"/>
    <xf numFmtId="0" fontId="12" fillId="0" borderId="0" xfId="98" applyFont="1" applyAlignment="1">
      <alignment horizontal="center"/>
    </xf>
    <xf numFmtId="0" fontId="14" fillId="0" borderId="0" xfId="0" applyFont="1"/>
    <xf numFmtId="0" fontId="15" fillId="0" borderId="0" xfId="0" applyFont="1" applyAlignment="1">
      <alignment vertical="center" wrapText="1"/>
    </xf>
    <xf numFmtId="0" fontId="14" fillId="0" borderId="0" xfId="75" applyFont="1"/>
    <xf numFmtId="0" fontId="0" fillId="0" borderId="0" xfId="75" applyFont="1" applyAlignment="1">
      <alignment wrapText="1"/>
    </xf>
    <xf numFmtId="0" fontId="14" fillId="0" borderId="0" xfId="75" applyFont="1" applyAlignment="1">
      <alignment wrapText="1"/>
    </xf>
    <xf numFmtId="1" fontId="15" fillId="0" borderId="0" xfId="75" applyNumberFormat="1" applyFont="1" applyProtection="1">
      <protection locked="0"/>
    </xf>
    <xf numFmtId="1" fontId="15" fillId="0" borderId="0" xfId="75" applyNumberFormat="1" applyFont="1"/>
    <xf numFmtId="1" fontId="14" fillId="0" borderId="0" xfId="75" applyNumberFormat="1" applyFont="1"/>
    <xf numFmtId="1" fontId="14" fillId="0" borderId="0" xfId="75" applyNumberFormat="1" applyFont="1" applyAlignment="1">
      <alignment horizontal="left"/>
    </xf>
    <xf numFmtId="0" fontId="15" fillId="0" borderId="0" xfId="75" applyFont="1" applyAlignment="1">
      <alignment wrapText="1"/>
    </xf>
    <xf numFmtId="14" fontId="14" fillId="0" borderId="0" xfId="75" applyNumberFormat="1" applyFont="1"/>
    <xf numFmtId="0" fontId="15" fillId="0" borderId="0" xfId="75" applyFont="1"/>
    <xf numFmtId="1" fontId="15" fillId="0" borderId="0" xfId="75" applyNumberFormat="1" applyFont="1" applyAlignment="1" applyProtection="1">
      <alignment horizontal="left"/>
      <protection locked="0"/>
    </xf>
    <xf numFmtId="14" fontId="13" fillId="0" borderId="0" xfId="75" applyNumberFormat="1" applyFont="1" applyAlignment="1">
      <alignment horizontal="left" wrapText="1"/>
    </xf>
    <xf numFmtId="1" fontId="14" fillId="0" borderId="1" xfId="75" applyNumberFormat="1" applyFont="1" applyBorder="1" applyAlignment="1">
      <alignment horizontal="center" vertical="center" wrapText="1"/>
    </xf>
    <xf numFmtId="1" fontId="14" fillId="0" borderId="5" xfId="75" applyNumberFormat="1" applyFont="1" applyBorder="1" applyAlignment="1">
      <alignment horizontal="center"/>
    </xf>
    <xf numFmtId="1" fontId="14" fillId="0" borderId="7" xfId="75" applyNumberFormat="1" applyFont="1" applyBorder="1" applyAlignment="1">
      <alignment horizontal="center"/>
    </xf>
    <xf numFmtId="49" fontId="14" fillId="0" borderId="1" xfId="75" applyNumberFormat="1" applyFont="1" applyBorder="1" applyAlignment="1">
      <alignment horizontal="center"/>
    </xf>
    <xf numFmtId="1" fontId="14" fillId="0" borderId="1" xfId="75" applyNumberFormat="1" applyFont="1" applyBorder="1" applyAlignment="1">
      <alignment horizontal="center"/>
    </xf>
    <xf numFmtId="1" fontId="14" fillId="0" borderId="8" xfId="75" applyNumberFormat="1" applyFont="1" applyBorder="1" applyAlignment="1">
      <alignment horizontal="center"/>
    </xf>
    <xf numFmtId="1" fontId="14" fillId="0" borderId="1" xfId="75" applyNumberFormat="1" applyFont="1" applyBorder="1" applyAlignment="1">
      <alignment horizontal="center" vertical="center"/>
    </xf>
    <xf numFmtId="49" fontId="14" fillId="0" borderId="0" xfId="109" applyNumberFormat="1" applyFont="1"/>
    <xf numFmtId="0" fontId="14" fillId="0" borderId="0" xfId="109" applyFont="1"/>
    <xf numFmtId="0" fontId="14" fillId="0" borderId="0" xfId="109" applyFont="1" applyAlignment="1">
      <alignment horizontal="center"/>
    </xf>
    <xf numFmtId="0" fontId="14" fillId="0" borderId="0" xfId="112" applyFont="1"/>
    <xf numFmtId="0" fontId="14" fillId="0" borderId="0" xfId="75" applyFont="1" applyAlignment="1">
      <alignment horizontal="center" wrapText="1"/>
    </xf>
    <xf numFmtId="0" fontId="14" fillId="0" borderId="1" xfId="75" applyFont="1" applyBorder="1" applyAlignment="1">
      <alignment horizontal="center" vertical="center" wrapText="1"/>
    </xf>
    <xf numFmtId="0" fontId="14" fillId="0" borderId="1" xfId="109" applyFont="1" applyBorder="1" applyAlignment="1">
      <alignment horizontal="center"/>
    </xf>
    <xf numFmtId="0" fontId="14" fillId="0" borderId="1" xfId="109" applyFont="1" applyBorder="1" applyAlignment="1">
      <alignment horizontal="center" vertical="center"/>
    </xf>
    <xf numFmtId="0" fontId="18" fillId="0" borderId="0" xfId="71" applyFont="1" applyAlignment="1">
      <alignment horizontal="left"/>
    </xf>
    <xf numFmtId="0" fontId="14" fillId="0" borderId="0" xfId="98" applyFont="1" applyAlignment="1">
      <alignment horizontal="center"/>
    </xf>
    <xf numFmtId="49" fontId="14" fillId="0" borderId="0" xfId="98" applyNumberFormat="1" applyFont="1" applyAlignment="1">
      <alignment horizontal="left"/>
    </xf>
    <xf numFmtId="0" fontId="14" fillId="0" borderId="0" xfId="98" applyFont="1" applyAlignment="1">
      <alignment horizontal="left"/>
    </xf>
    <xf numFmtId="0" fontId="15" fillId="0" borderId="0" xfId="98" applyFont="1"/>
    <xf numFmtId="0" fontId="14" fillId="0" borderId="1" xfId="98" applyFont="1" applyBorder="1" applyAlignment="1">
      <alignment horizontal="left" vertical="top"/>
    </xf>
    <xf numFmtId="0" fontId="14" fillId="0" borderId="1" xfId="98" applyFont="1" applyBorder="1" applyAlignment="1">
      <alignment horizontal="center"/>
    </xf>
    <xf numFmtId="2" fontId="14" fillId="0" borderId="1" xfId="98" applyNumberFormat="1" applyFont="1" applyBorder="1" applyAlignment="1">
      <alignment horizontal="center"/>
    </xf>
    <xf numFmtId="0" fontId="14" fillId="0" borderId="1" xfId="98" applyFont="1" applyBorder="1" applyAlignment="1">
      <alignment horizontal="left" vertical="top" wrapText="1"/>
    </xf>
    <xf numFmtId="0" fontId="14" fillId="0" borderId="1" xfId="98" applyFont="1" applyBorder="1"/>
    <xf numFmtId="0" fontId="14" fillId="0" borderId="1" xfId="98" applyFont="1" applyBorder="1" applyAlignment="1">
      <alignment vertical="top" wrapText="1"/>
    </xf>
    <xf numFmtId="0" fontId="14" fillId="0" borderId="1" xfId="98" applyFont="1" applyBorder="1" applyAlignment="1">
      <alignment vertical="top"/>
    </xf>
    <xf numFmtId="49" fontId="14" fillId="0" borderId="0" xfId="75" applyNumberFormat="1" applyFont="1" applyAlignment="1">
      <alignment horizontal="center" vertical="center"/>
    </xf>
    <xf numFmtId="49" fontId="14" fillId="0" borderId="0" xfId="75" applyNumberFormat="1" applyFont="1" applyAlignment="1">
      <alignment horizontal="center" vertical="center" wrapText="1"/>
    </xf>
    <xf numFmtId="0" fontId="14" fillId="0" borderId="0" xfId="75" applyFont="1" applyAlignment="1">
      <alignment horizontal="center"/>
    </xf>
    <xf numFmtId="9" fontId="14" fillId="0" borderId="0" xfId="118" applyFont="1" applyFill="1" applyBorder="1"/>
    <xf numFmtId="1" fontId="14" fillId="0" borderId="0" xfId="75" applyNumberFormat="1" applyFont="1" applyAlignment="1">
      <alignment horizontal="center" vertical="center" wrapText="1"/>
    </xf>
    <xf numFmtId="0" fontId="14" fillId="0" borderId="0" xfId="75" applyFont="1" applyAlignment="1">
      <alignment horizontal="center" vertical="center"/>
    </xf>
    <xf numFmtId="1" fontId="14" fillId="0" borderId="0" xfId="98" applyNumberFormat="1" applyFont="1"/>
    <xf numFmtId="1" fontId="14" fillId="0" borderId="0" xfId="98" applyNumberFormat="1" applyFont="1" applyAlignment="1">
      <alignment horizontal="center"/>
    </xf>
    <xf numFmtId="0" fontId="14" fillId="0" borderId="10" xfId="98" applyFont="1" applyBorder="1" applyAlignment="1">
      <alignment vertical="top" wrapText="1"/>
    </xf>
    <xf numFmtId="1" fontId="14" fillId="0" borderId="0" xfId="98" applyNumberFormat="1" applyFont="1" applyAlignment="1">
      <alignment horizontal="left"/>
    </xf>
    <xf numFmtId="49" fontId="14" fillId="0" borderId="3" xfId="98" applyNumberFormat="1" applyFont="1" applyBorder="1" applyAlignment="1">
      <alignment horizontal="left" vertical="top"/>
    </xf>
    <xf numFmtId="49" fontId="14" fillId="0" borderId="1" xfId="98" applyNumberFormat="1" applyFont="1" applyBorder="1" applyAlignment="1">
      <alignment horizontal="left" vertical="top"/>
    </xf>
    <xf numFmtId="49" fontId="14" fillId="0" borderId="1" xfId="98" applyNumberFormat="1" applyFont="1" applyBorder="1" applyAlignment="1">
      <alignment horizontal="center" vertical="center" wrapText="1"/>
    </xf>
    <xf numFmtId="49" fontId="14" fillId="0" borderId="3" xfId="98" applyNumberFormat="1" applyFont="1" applyBorder="1" applyAlignment="1">
      <alignment horizontal="center"/>
    </xf>
    <xf numFmtId="49" fontId="14" fillId="0" borderId="12" xfId="98" applyNumberFormat="1" applyFont="1" applyBorder="1" applyAlignment="1">
      <alignment horizontal="left" vertical="top"/>
    </xf>
    <xf numFmtId="49" fontId="14" fillId="0" borderId="5" xfId="98" applyNumberFormat="1" applyFont="1" applyBorder="1" applyAlignment="1">
      <alignment horizontal="left" vertical="top"/>
    </xf>
    <xf numFmtId="1" fontId="14" fillId="0" borderId="12" xfId="98" applyNumberFormat="1" applyFont="1" applyBorder="1" applyAlignment="1">
      <alignment horizontal="center"/>
    </xf>
    <xf numFmtId="1" fontId="14" fillId="0" borderId="4" xfId="98" applyNumberFormat="1" applyFont="1" applyBorder="1" applyAlignment="1">
      <alignment horizontal="center"/>
    </xf>
    <xf numFmtId="49" fontId="14" fillId="0" borderId="0" xfId="75" applyNumberFormat="1" applyFont="1"/>
    <xf numFmtId="0" fontId="15" fillId="0" borderId="0" xfId="98" applyFont="1" applyAlignment="1">
      <alignment horizontal="left" wrapText="1"/>
    </xf>
    <xf numFmtId="49" fontId="14" fillId="0" borderId="1" xfId="98" applyNumberFormat="1" applyFont="1" applyBorder="1" applyAlignment="1">
      <alignment horizontal="center" vertical="center"/>
    </xf>
    <xf numFmtId="49" fontId="14" fillId="0" borderId="4" xfId="98" applyNumberFormat="1" applyFont="1" applyBorder="1" applyAlignment="1">
      <alignment horizontal="center" vertical="center"/>
    </xf>
    <xf numFmtId="0" fontId="19" fillId="0" borderId="0" xfId="98" applyFont="1"/>
    <xf numFmtId="0" fontId="12" fillId="0" borderId="0" xfId="75" applyFont="1"/>
    <xf numFmtId="0" fontId="13" fillId="0" borderId="0" xfId="98" applyFont="1"/>
    <xf numFmtId="0" fontId="19" fillId="0" borderId="1" xfId="98" applyFont="1" applyBorder="1" applyAlignment="1">
      <alignment horizontal="center"/>
    </xf>
    <xf numFmtId="0" fontId="19" fillId="0" borderId="1" xfId="98" applyFont="1" applyBorder="1"/>
    <xf numFmtId="2" fontId="14" fillId="0" borderId="1" xfId="113" applyNumberFormat="1" applyFont="1" applyBorder="1" applyAlignment="1">
      <alignment horizontal="center"/>
    </xf>
    <xf numFmtId="0" fontId="14" fillId="0" borderId="1" xfId="75" applyFont="1" applyBorder="1" applyAlignment="1">
      <alignment vertical="center" wrapText="1"/>
    </xf>
    <xf numFmtId="49" fontId="19" fillId="0" borderId="5" xfId="98" applyNumberFormat="1" applyFont="1" applyBorder="1" applyAlignment="1">
      <alignment horizontal="center"/>
    </xf>
    <xf numFmtId="0" fontId="19" fillId="0" borderId="5" xfId="98" applyFont="1" applyBorder="1" applyAlignment="1">
      <alignment vertical="top"/>
    </xf>
    <xf numFmtId="0" fontId="19" fillId="0" borderId="5" xfId="98" applyFont="1" applyBorder="1" applyAlignment="1">
      <alignment horizontal="center"/>
    </xf>
    <xf numFmtId="2" fontId="14" fillId="0" borderId="0" xfId="113" applyNumberFormat="1" applyFont="1" applyAlignment="1">
      <alignment horizontal="center"/>
    </xf>
    <xf numFmtId="49" fontId="19" fillId="0" borderId="1" xfId="98" applyNumberFormat="1" applyFont="1" applyBorder="1" applyAlignment="1">
      <alignment horizontal="center"/>
    </xf>
    <xf numFmtId="0" fontId="19" fillId="0" borderId="1" xfId="98" applyFont="1" applyBorder="1" applyAlignment="1">
      <alignment vertical="top"/>
    </xf>
    <xf numFmtId="1" fontId="19" fillId="0" borderId="1" xfId="98" applyNumberFormat="1" applyFont="1" applyBorder="1" applyAlignment="1">
      <alignment vertical="top"/>
    </xf>
    <xf numFmtId="1" fontId="19" fillId="0" borderId="1" xfId="98" applyNumberFormat="1" applyFont="1" applyBorder="1" applyAlignment="1">
      <alignment vertical="top" wrapText="1"/>
    </xf>
    <xf numFmtId="0" fontId="19" fillId="0" borderId="1" xfId="98" applyFont="1" applyBorder="1" applyAlignment="1">
      <alignment vertical="top" wrapText="1"/>
    </xf>
    <xf numFmtId="0" fontId="12" fillId="0" borderId="0" xfId="75" applyFont="1" applyAlignment="1">
      <alignment horizontal="center" vertical="center"/>
    </xf>
    <xf numFmtId="49" fontId="14" fillId="0" borderId="0" xfId="75" applyNumberFormat="1" applyFont="1" applyAlignment="1">
      <alignment horizontal="center"/>
    </xf>
    <xf numFmtId="1" fontId="15" fillId="0" borderId="0" xfId="75" applyNumberFormat="1" applyFont="1" applyAlignment="1">
      <alignment horizontal="center"/>
    </xf>
    <xf numFmtId="0" fontId="14" fillId="0" borderId="0" xfId="75" applyFont="1" applyAlignment="1" applyProtection="1">
      <alignment horizontal="centerContinuous"/>
      <protection locked="0"/>
    </xf>
    <xf numFmtId="1" fontId="14" fillId="0" borderId="0" xfId="75" applyNumberFormat="1" applyFont="1" applyAlignment="1">
      <alignment horizontal="center"/>
    </xf>
    <xf numFmtId="0" fontId="14" fillId="0" borderId="1" xfId="75" applyFont="1" applyBorder="1" applyAlignment="1">
      <alignment wrapText="1"/>
    </xf>
    <xf numFmtId="1" fontId="14" fillId="0" borderId="4" xfId="75" applyNumberFormat="1" applyFont="1" applyBorder="1" applyAlignment="1">
      <alignment horizontal="center"/>
    </xf>
    <xf numFmtId="0" fontId="14" fillId="0" borderId="1" xfId="75" applyFont="1" applyBorder="1" applyAlignment="1">
      <alignment horizontal="center" wrapText="1"/>
    </xf>
    <xf numFmtId="1" fontId="15" fillId="0" borderId="0" xfId="75" applyNumberFormat="1" applyFont="1" applyAlignment="1">
      <alignment horizontal="left"/>
    </xf>
    <xf numFmtId="1" fontId="14" fillId="0" borderId="0" xfId="75" applyNumberFormat="1" applyFont="1" applyAlignment="1">
      <alignment horizontal="center" vertical="center"/>
    </xf>
    <xf numFmtId="0" fontId="15" fillId="0" borderId="0" xfId="75" applyFont="1" applyAlignment="1">
      <alignment horizontal="left"/>
    </xf>
    <xf numFmtId="0" fontId="14" fillId="0" borderId="0" xfId="75" applyFont="1" applyAlignment="1">
      <alignment horizontal="left"/>
    </xf>
    <xf numFmtId="0" fontId="14" fillId="0" borderId="0" xfId="75" applyFont="1" applyAlignment="1">
      <alignment vertical="top" wrapText="1"/>
    </xf>
    <xf numFmtId="0" fontId="12" fillId="0" borderId="0" xfId="71" applyFont="1" applyAlignment="1">
      <alignment vertical="center"/>
    </xf>
    <xf numFmtId="0" fontId="20" fillId="0" borderId="0" xfId="75" applyFont="1"/>
    <xf numFmtId="14" fontId="15" fillId="0" borderId="0" xfId="75" applyNumberFormat="1" applyFont="1"/>
    <xf numFmtId="1" fontId="14" fillId="0" borderId="0" xfId="75" applyNumberFormat="1" applyFont="1" applyAlignment="1">
      <alignment horizontal="right"/>
    </xf>
    <xf numFmtId="1" fontId="14" fillId="0" borderId="12" xfId="75" applyNumberFormat="1" applyFont="1" applyBorder="1" applyAlignment="1">
      <alignment horizontal="center"/>
    </xf>
    <xf numFmtId="1" fontId="14" fillId="0" borderId="4" xfId="75" applyNumberFormat="1" applyFont="1" applyBorder="1" applyAlignment="1">
      <alignment horizontal="center" vertical="center"/>
    </xf>
    <xf numFmtId="1" fontId="14" fillId="0" borderId="4" xfId="75" applyNumberFormat="1" applyFont="1" applyBorder="1" applyAlignment="1">
      <alignment horizontal="center" vertical="center" wrapText="1"/>
    </xf>
    <xf numFmtId="0" fontId="0" fillId="0" borderId="0" xfId="75" applyFont="1" applyAlignment="1">
      <alignment horizontal="center" vertical="center"/>
    </xf>
    <xf numFmtId="1" fontId="15" fillId="0" borderId="0" xfId="75" applyNumberFormat="1" applyFont="1" applyAlignment="1" applyProtection="1">
      <alignment horizontal="center" vertical="center"/>
      <protection locked="0"/>
    </xf>
    <xf numFmtId="0" fontId="14" fillId="0" borderId="1" xfId="75" applyFont="1" applyBorder="1" applyAlignment="1" applyProtection="1">
      <alignment horizontal="center" vertical="center" wrapText="1"/>
      <protection locked="0"/>
    </xf>
    <xf numFmtId="0" fontId="14" fillId="0" borderId="1" xfId="75" applyFont="1" applyBorder="1" applyAlignment="1">
      <alignment horizontal="center" vertical="center"/>
    </xf>
    <xf numFmtId="0" fontId="14" fillId="0" borderId="1" xfId="75" applyFont="1" applyBorder="1" applyAlignment="1">
      <alignment horizontal="left" vertical="center"/>
    </xf>
    <xf numFmtId="0" fontId="14" fillId="0" borderId="1" xfId="75" applyFont="1" applyBorder="1" applyAlignment="1">
      <alignment horizontal="left" wrapText="1"/>
    </xf>
    <xf numFmtId="9" fontId="0" fillId="0" borderId="0" xfId="118" applyFont="1" applyFill="1" applyBorder="1"/>
    <xf numFmtId="0" fontId="14" fillId="0" borderId="1" xfId="75" applyFont="1" applyBorder="1" applyAlignment="1">
      <alignment horizontal="left" vertical="center" wrapText="1"/>
    </xf>
    <xf numFmtId="0" fontId="14" fillId="0" borderId="0" xfId="75" applyFont="1" applyAlignment="1">
      <alignment horizontal="right" vertical="center" wrapText="1"/>
    </xf>
    <xf numFmtId="0" fontId="14" fillId="0" borderId="4" xfId="75" applyFont="1" applyBorder="1" applyAlignment="1">
      <alignment horizontal="center" vertical="center"/>
    </xf>
    <xf numFmtId="1" fontId="14" fillId="0" borderId="12" xfId="75" applyNumberFormat="1" applyFont="1" applyBorder="1" applyAlignment="1">
      <alignment horizontal="center" vertical="center"/>
    </xf>
    <xf numFmtId="0" fontId="14" fillId="0" borderId="12" xfId="75" applyFont="1" applyBorder="1" applyAlignment="1">
      <alignment horizontal="center" vertical="center"/>
    </xf>
    <xf numFmtId="0" fontId="14" fillId="0" borderId="1" xfId="75" applyFont="1" applyBorder="1"/>
    <xf numFmtId="0" fontId="14" fillId="0" borderId="7" xfId="75" applyFont="1" applyBorder="1" applyAlignment="1">
      <alignment horizontal="center" vertical="center"/>
    </xf>
    <xf numFmtId="0" fontId="22" fillId="0" borderId="0" xfId="75" applyFont="1"/>
    <xf numFmtId="0" fontId="14" fillId="0" borderId="5" xfId="75" applyFont="1" applyBorder="1" applyAlignment="1">
      <alignment horizontal="center" vertical="center"/>
    </xf>
    <xf numFmtId="49" fontId="14" fillId="0" borderId="7" xfId="75" applyNumberFormat="1" applyFont="1" applyBorder="1" applyAlignment="1">
      <alignment horizontal="center" vertical="center" wrapText="1"/>
    </xf>
    <xf numFmtId="2" fontId="14" fillId="0" borderId="0" xfId="75" applyNumberFormat="1" applyFont="1"/>
    <xf numFmtId="49" fontId="14" fillId="0" borderId="1" xfId="75" applyNumberFormat="1" applyFont="1" applyBorder="1" applyAlignment="1">
      <alignment horizontal="center" vertical="center" wrapText="1"/>
    </xf>
    <xf numFmtId="1" fontId="14" fillId="0" borderId="1" xfId="75" applyNumberFormat="1" applyFont="1" applyBorder="1" applyAlignment="1" applyProtection="1">
      <alignment horizontal="center" vertical="center"/>
      <protection locked="0"/>
    </xf>
    <xf numFmtId="0" fontId="14" fillId="0" borderId="1" xfId="75" applyFont="1" applyBorder="1" applyAlignment="1">
      <alignment horizontal="left"/>
    </xf>
    <xf numFmtId="1" fontId="25" fillId="0" borderId="0" xfId="75" applyNumberFormat="1" applyFont="1"/>
    <xf numFmtId="9" fontId="25" fillId="0" borderId="0" xfId="118" applyFont="1" applyFill="1" applyBorder="1"/>
    <xf numFmtId="0" fontId="14" fillId="0" borderId="0" xfId="75" applyFont="1" applyAlignment="1">
      <alignment horizontal="left" wrapText="1"/>
    </xf>
    <xf numFmtId="1" fontId="25" fillId="0" borderId="0" xfId="75" applyNumberFormat="1" applyFont="1" applyAlignment="1">
      <alignment horizontal="center" vertical="center" wrapText="1"/>
    </xf>
    <xf numFmtId="0" fontId="14" fillId="0" borderId="0" xfId="111" applyFont="1"/>
    <xf numFmtId="0" fontId="14" fillId="0" borderId="5" xfId="0" applyFont="1" applyBorder="1" applyAlignment="1">
      <alignment horizontal="center" vertical="center" wrapText="1"/>
    </xf>
    <xf numFmtId="0" fontId="14" fillId="0" borderId="3" xfId="0" applyFont="1" applyBorder="1" applyAlignment="1">
      <alignment horizontal="center" vertical="center" wrapText="1"/>
    </xf>
    <xf numFmtId="9" fontId="14" fillId="0" borderId="0" xfId="118" applyFont="1" applyFill="1" applyBorder="1" applyAlignment="1">
      <alignment horizontal="center" vertical="center"/>
    </xf>
    <xf numFmtId="0" fontId="14" fillId="0" borderId="0" xfId="0" applyFont="1" applyAlignment="1">
      <alignment horizontal="left" wrapText="1"/>
    </xf>
    <xf numFmtId="0" fontId="14" fillId="0" borderId="1" xfId="0" applyFont="1" applyBorder="1" applyAlignment="1" applyProtection="1">
      <alignment horizontal="center" vertical="center" wrapText="1"/>
      <protection locked="0"/>
    </xf>
    <xf numFmtId="0" fontId="14" fillId="0" borderId="0" xfId="111" applyFont="1" applyAlignment="1">
      <alignment horizontal="center"/>
    </xf>
    <xf numFmtId="1" fontId="14" fillId="0" borderId="0" xfId="0" applyNumberFormat="1" applyFont="1" applyAlignment="1">
      <alignment horizontal="center" vertical="center" wrapText="1"/>
    </xf>
    <xf numFmtId="0" fontId="14" fillId="0" borderId="1" xfId="0" applyFont="1" applyBorder="1" applyAlignment="1">
      <alignment horizontal="center"/>
    </xf>
    <xf numFmtId="9" fontId="14" fillId="0" borderId="0" xfId="118" applyFont="1" applyFill="1" applyBorder="1" applyAlignment="1">
      <alignment horizontal="center"/>
    </xf>
    <xf numFmtId="0" fontId="14" fillId="0" borderId="1" xfId="75" applyFont="1" applyBorder="1" applyAlignment="1">
      <alignment horizontal="center" vertical="top" wrapText="1"/>
    </xf>
    <xf numFmtId="0" fontId="14" fillId="0" borderId="0" xfId="75" applyFont="1" applyAlignment="1">
      <alignment horizontal="center" vertical="center" wrapText="1"/>
    </xf>
    <xf numFmtId="0" fontId="14" fillId="0" borderId="0" xfId="75" applyFont="1" applyAlignment="1">
      <alignment horizontal="left" vertical="center" wrapText="1"/>
    </xf>
    <xf numFmtId="0" fontId="14" fillId="0" borderId="10" xfId="75" applyFont="1" applyBorder="1" applyAlignment="1">
      <alignment horizontal="center" vertical="center" wrapText="1"/>
    </xf>
    <xf numFmtId="0" fontId="14" fillId="0" borderId="10" xfId="75" applyFont="1" applyBorder="1" applyAlignment="1">
      <alignment horizontal="left" vertical="center" wrapText="1"/>
    </xf>
    <xf numFmtId="2" fontId="14" fillId="0" borderId="1" xfId="75" applyNumberFormat="1" applyFont="1" applyBorder="1" applyAlignment="1">
      <alignment horizontal="center" vertical="center"/>
    </xf>
    <xf numFmtId="0" fontId="15" fillId="0" borderId="0" xfId="75" applyFont="1" applyAlignment="1">
      <alignment horizontal="left" vertical="center"/>
    </xf>
    <xf numFmtId="2" fontId="0" fillId="0" borderId="0" xfId="118" applyNumberFormat="1" applyFont="1" applyFill="1" applyBorder="1" applyAlignment="1">
      <alignment horizontal="center"/>
    </xf>
    <xf numFmtId="0" fontId="14" fillId="0" borderId="0" xfId="75" applyFont="1" applyAlignment="1">
      <alignment vertical="center"/>
    </xf>
    <xf numFmtId="0" fontId="14" fillId="0" borderId="0" xfId="75" applyFont="1" applyAlignment="1">
      <alignment vertical="center" wrapText="1"/>
    </xf>
    <xf numFmtId="9" fontId="14" fillId="0" borderId="0" xfId="75" applyNumberFormat="1" applyFont="1"/>
    <xf numFmtId="0" fontId="0" fillId="0" borderId="0" xfId="75" applyFont="1" applyAlignment="1">
      <alignment vertical="center" wrapText="1"/>
    </xf>
    <xf numFmtId="0" fontId="12" fillId="0" borderId="0" xfId="75" applyFont="1" applyAlignment="1">
      <alignment vertical="center"/>
    </xf>
    <xf numFmtId="0" fontId="0" fillId="0" borderId="0" xfId="75" applyFont="1" applyAlignment="1">
      <alignment vertical="center"/>
    </xf>
    <xf numFmtId="0" fontId="22" fillId="0" borderId="0" xfId="75" applyFont="1" applyAlignment="1">
      <alignment vertical="center"/>
    </xf>
    <xf numFmtId="0" fontId="27" fillId="0" borderId="0" xfId="3" applyFill="1" applyAlignment="1">
      <alignment vertical="center"/>
    </xf>
    <xf numFmtId="1" fontId="14" fillId="0" borderId="0" xfId="75" applyNumberFormat="1" applyFont="1" applyAlignment="1">
      <alignment vertical="center"/>
    </xf>
    <xf numFmtId="0" fontId="14" fillId="0" borderId="0" xfId="75" applyFont="1" applyAlignment="1" applyProtection="1">
      <alignment vertical="center" wrapText="1"/>
      <protection locked="0"/>
    </xf>
    <xf numFmtId="14" fontId="15" fillId="0" borderId="0" xfId="75" applyNumberFormat="1" applyFont="1" applyAlignment="1">
      <alignment vertical="center"/>
    </xf>
    <xf numFmtId="0" fontId="14" fillId="0" borderId="4" xfId="75" applyFont="1" applyBorder="1" applyAlignment="1">
      <alignment horizontal="left" vertical="center"/>
    </xf>
    <xf numFmtId="0" fontId="14" fillId="0" borderId="0" xfId="0" applyFont="1" applyAlignment="1">
      <alignment vertical="center" wrapText="1"/>
    </xf>
    <xf numFmtId="0" fontId="30" fillId="0" borderId="0" xfId="80"/>
    <xf numFmtId="0" fontId="15" fillId="0" borderId="0" xfId="75" applyFont="1" applyAlignment="1">
      <alignment vertical="center" wrapText="1"/>
    </xf>
    <xf numFmtId="0" fontId="31" fillId="0" borderId="1" xfId="80" applyFont="1" applyBorder="1" applyAlignment="1">
      <alignment horizontal="center" vertical="center" wrapText="1"/>
    </xf>
    <xf numFmtId="0" fontId="31" fillId="0" borderId="1" xfId="80" applyFont="1" applyBorder="1" applyAlignment="1">
      <alignment horizontal="center" wrapText="1"/>
    </xf>
    <xf numFmtId="0" fontId="31" fillId="0" borderId="1" xfId="80" applyFont="1" applyBorder="1" applyAlignment="1">
      <alignment horizontal="justify" vertical="top" wrapText="1"/>
    </xf>
    <xf numFmtId="0" fontId="31" fillId="0" borderId="1" xfId="80" applyFont="1" applyBorder="1" applyAlignment="1">
      <alignment horizontal="center" vertical="center"/>
    </xf>
    <xf numFmtId="0" fontId="14" fillId="0" borderId="1" xfId="0" applyFont="1" applyBorder="1" applyAlignment="1">
      <alignment horizontal="justify" vertical="center" wrapText="1"/>
    </xf>
    <xf numFmtId="0" fontId="14" fillId="0" borderId="5" xfId="0" applyFont="1" applyBorder="1" applyAlignment="1">
      <alignment horizontal="justify" vertical="center" wrapText="1"/>
    </xf>
    <xf numFmtId="0" fontId="31" fillId="0" borderId="5" xfId="80" applyFont="1" applyBorder="1" applyAlignment="1">
      <alignment horizontal="center" vertical="center"/>
    </xf>
    <xf numFmtId="0" fontId="14" fillId="0" borderId="3" xfId="0" applyFont="1" applyBorder="1" applyAlignment="1">
      <alignment horizontal="justify" vertical="center" wrapText="1"/>
    </xf>
    <xf numFmtId="0" fontId="31" fillId="0" borderId="3" xfId="80" applyFont="1" applyBorder="1" applyAlignment="1">
      <alignment horizontal="center" vertical="center"/>
    </xf>
    <xf numFmtId="0" fontId="20" fillId="0" borderId="0" xfId="0" applyFont="1" applyAlignment="1">
      <alignment horizontal="justify" vertical="center" wrapText="1"/>
    </xf>
    <xf numFmtId="0" fontId="32" fillId="0" borderId="0" xfId="0" applyFont="1" applyAlignment="1">
      <alignment vertical="center" wrapText="1"/>
    </xf>
    <xf numFmtId="0" fontId="19" fillId="0" borderId="0" xfId="103" applyFont="1" applyAlignment="1">
      <alignment horizontal="center" vertical="center" wrapText="1"/>
    </xf>
    <xf numFmtId="0" fontId="19" fillId="0" borderId="0" xfId="103" applyFont="1" applyAlignment="1">
      <alignment vertical="center" wrapText="1"/>
    </xf>
    <xf numFmtId="0" fontId="17" fillId="0" borderId="0" xfId="103" applyFont="1" applyAlignment="1">
      <alignment vertical="center"/>
    </xf>
    <xf numFmtId="0" fontId="19" fillId="0" borderId="0" xfId="103" applyFont="1" applyAlignment="1">
      <alignment horizontal="left" vertical="center"/>
    </xf>
    <xf numFmtId="0" fontId="19" fillId="0" borderId="0" xfId="103" applyFont="1" applyAlignment="1">
      <alignment horizontal="left" vertical="center" wrapText="1"/>
    </xf>
    <xf numFmtId="0" fontId="14" fillId="0" borderId="0" xfId="103" applyFont="1" applyAlignment="1">
      <alignment vertical="center"/>
    </xf>
    <xf numFmtId="0" fontId="15" fillId="0" borderId="0" xfId="103" applyFont="1"/>
    <xf numFmtId="0" fontId="33" fillId="0" borderId="0" xfId="91" applyFont="1"/>
    <xf numFmtId="0" fontId="14" fillId="0" borderId="0" xfId="103" applyFont="1"/>
    <xf numFmtId="0" fontId="15" fillId="0" borderId="0" xfId="103" applyFont="1" applyAlignment="1">
      <alignment horizontal="center"/>
    </xf>
    <xf numFmtId="0" fontId="15" fillId="0" borderId="0" xfId="103" applyFont="1" applyAlignment="1">
      <alignment horizontal="center" vertical="center"/>
    </xf>
    <xf numFmtId="0" fontId="14" fillId="0" borderId="0" xfId="103" applyFont="1" applyAlignment="1">
      <alignment horizontal="center" vertical="center"/>
    </xf>
    <xf numFmtId="0" fontId="15" fillId="0" borderId="0" xfId="103" applyFont="1" applyAlignment="1">
      <alignment horizontal="left"/>
    </xf>
    <xf numFmtId="0" fontId="14" fillId="0" borderId="0" xfId="103" applyFont="1" applyAlignment="1">
      <alignment horizontal="left" vertical="center"/>
    </xf>
    <xf numFmtId="0" fontId="14" fillId="0" borderId="1" xfId="103" applyFont="1" applyBorder="1" applyAlignment="1">
      <alignment horizontal="center" vertical="center"/>
    </xf>
    <xf numFmtId="0" fontId="14" fillId="0" borderId="1" xfId="103" applyFont="1" applyBorder="1" applyAlignment="1">
      <alignment horizontal="center" vertical="center" wrapText="1"/>
    </xf>
    <xf numFmtId="0" fontId="14" fillId="0" borderId="1" xfId="103" applyFont="1" applyBorder="1" applyAlignment="1">
      <alignment vertical="center" wrapText="1"/>
    </xf>
    <xf numFmtId="0" fontId="33" fillId="0" borderId="0" xfId="91" applyFont="1" applyAlignment="1">
      <alignment horizontal="left" vertical="center" wrapText="1"/>
    </xf>
    <xf numFmtId="0" fontId="14" fillId="0" borderId="0" xfId="103" applyFont="1" applyAlignment="1">
      <alignment horizontal="center" vertical="center" wrapText="1"/>
    </xf>
    <xf numFmtId="0" fontId="34" fillId="0" borderId="0" xfId="91" applyFont="1" applyAlignment="1">
      <alignment vertical="center"/>
    </xf>
    <xf numFmtId="0" fontId="28" fillId="0" borderId="0" xfId="103" applyFont="1" applyAlignment="1">
      <alignment horizontal="center" vertical="center"/>
    </xf>
    <xf numFmtId="0" fontId="28" fillId="0" borderId="0" xfId="103" applyFont="1" applyAlignment="1">
      <alignment vertical="center" wrapText="1"/>
    </xf>
    <xf numFmtId="0" fontId="28" fillId="0" borderId="0" xfId="103" applyFont="1" applyAlignment="1">
      <alignment vertical="center"/>
    </xf>
    <xf numFmtId="0" fontId="13" fillId="0" borderId="0" xfId="103" applyFont="1" applyAlignment="1">
      <alignment horizontal="left"/>
    </xf>
    <xf numFmtId="0" fontId="28" fillId="0" borderId="0" xfId="103" applyFont="1" applyAlignment="1">
      <alignment horizontal="left" vertical="center" wrapText="1"/>
    </xf>
    <xf numFmtId="0" fontId="19" fillId="0" borderId="0" xfId="103" applyFont="1" applyAlignment="1">
      <alignment vertical="center"/>
    </xf>
    <xf numFmtId="0" fontId="19" fillId="0" borderId="0" xfId="103" applyFont="1" applyAlignment="1">
      <alignment horizontal="center" vertical="center"/>
    </xf>
    <xf numFmtId="0" fontId="19" fillId="0" borderId="0" xfId="103" applyFont="1"/>
    <xf numFmtId="0" fontId="19" fillId="0" borderId="0" xfId="103" applyFont="1" applyAlignment="1">
      <alignment horizontal="center"/>
    </xf>
    <xf numFmtId="0" fontId="19" fillId="0" borderId="0" xfId="103" applyFont="1" applyAlignment="1">
      <alignment horizontal="center" vertical="distributed"/>
    </xf>
    <xf numFmtId="0" fontId="19" fillId="0" borderId="0" xfId="103" applyFont="1" applyAlignment="1">
      <alignment horizontal="center" vertical="top" wrapText="1"/>
    </xf>
    <xf numFmtId="0" fontId="19" fillId="0" borderId="0" xfId="103" applyFont="1" applyAlignment="1">
      <alignment horizontal="center" vertical="top"/>
    </xf>
    <xf numFmtId="0" fontId="28" fillId="0" borderId="0" xfId="103" applyFont="1"/>
    <xf numFmtId="0" fontId="28" fillId="0" borderId="0" xfId="103" applyFont="1" applyAlignment="1">
      <alignment horizontal="center"/>
    </xf>
    <xf numFmtId="0" fontId="17" fillId="0" borderId="0" xfId="103" applyFont="1"/>
    <xf numFmtId="0" fontId="28" fillId="0" borderId="0" xfId="103" applyFont="1" applyAlignment="1">
      <alignment horizontal="center" vertical="distributed"/>
    </xf>
    <xf numFmtId="0" fontId="28" fillId="0" borderId="0" xfId="103" applyFont="1" applyAlignment="1">
      <alignment horizontal="center" vertical="top" wrapText="1"/>
    </xf>
    <xf numFmtId="2" fontId="28" fillId="0" borderId="0" xfId="103" applyNumberFormat="1" applyFont="1"/>
    <xf numFmtId="0" fontId="28" fillId="0" borderId="0" xfId="103" applyFont="1" applyAlignment="1">
      <alignment horizontal="center" vertical="center" wrapText="1"/>
    </xf>
    <xf numFmtId="0" fontId="28" fillId="0" borderId="0" xfId="103" applyFont="1" applyAlignment="1">
      <alignment horizontal="left"/>
    </xf>
    <xf numFmtId="0" fontId="28" fillId="0" borderId="0" xfId="0" applyFont="1" applyAlignment="1">
      <alignment horizontal="center"/>
    </xf>
    <xf numFmtId="0" fontId="28" fillId="0" borderId="0" xfId="0" applyFont="1" applyAlignment="1">
      <alignment horizontal="left"/>
    </xf>
    <xf numFmtId="49" fontId="12" fillId="0" borderId="0" xfId="98" applyNumberFormat="1" applyFont="1"/>
    <xf numFmtId="1" fontId="15" fillId="0" borderId="0" xfId="98" applyNumberFormat="1" applyFont="1"/>
    <xf numFmtId="0" fontId="24" fillId="0" borderId="0" xfId="98" applyFont="1"/>
    <xf numFmtId="49" fontId="14" fillId="0" borderId="6" xfId="98" applyNumberFormat="1" applyFont="1" applyBorder="1" applyAlignment="1">
      <alignment horizontal="center"/>
    </xf>
    <xf numFmtId="0" fontId="20" fillId="0" borderId="0" xfId="98" applyFont="1"/>
    <xf numFmtId="0" fontId="18" fillId="0" borderId="0" xfId="98" applyFont="1" applyAlignment="1">
      <alignment horizontal="left"/>
    </xf>
    <xf numFmtId="0" fontId="18" fillId="0" borderId="0" xfId="0" applyFont="1" applyAlignment="1">
      <alignment horizontal="left"/>
    </xf>
    <xf numFmtId="49" fontId="14" fillId="0" borderId="1" xfId="0" applyNumberFormat="1" applyFont="1" applyBorder="1" applyAlignment="1">
      <alignment horizontal="center" vertical="center"/>
    </xf>
    <xf numFmtId="0" fontId="12" fillId="0" borderId="0" xfId="75" applyFont="1" applyAlignment="1">
      <alignment horizontal="center"/>
    </xf>
    <xf numFmtId="0" fontId="14" fillId="0" borderId="4" xfId="75" applyFont="1" applyBorder="1" applyAlignment="1">
      <alignment vertical="center" wrapText="1"/>
    </xf>
    <xf numFmtId="0" fontId="19" fillId="0" borderId="0" xfId="75" applyFont="1"/>
    <xf numFmtId="0" fontId="14" fillId="0" borderId="4" xfId="75" applyFont="1" applyBorder="1" applyAlignment="1">
      <alignment horizontal="left" vertical="center" wrapText="1"/>
    </xf>
    <xf numFmtId="0" fontId="14" fillId="0" borderId="4" xfId="75" applyFont="1" applyBorder="1" applyAlignment="1">
      <alignment vertical="center"/>
    </xf>
    <xf numFmtId="0" fontId="12" fillId="0" borderId="0" xfId="75" applyFont="1" applyAlignment="1">
      <alignment horizontal="left" vertical="center"/>
    </xf>
    <xf numFmtId="0" fontId="15" fillId="0" borderId="0" xfId="111" applyFont="1"/>
    <xf numFmtId="0" fontId="14" fillId="0" borderId="0" xfId="111" applyFont="1" applyAlignment="1">
      <alignment wrapText="1"/>
    </xf>
    <xf numFmtId="0" fontId="20" fillId="0" borderId="0" xfId="0" applyFont="1"/>
    <xf numFmtId="0" fontId="13" fillId="0" borderId="0" xfId="0" applyFont="1"/>
    <xf numFmtId="0" fontId="15" fillId="0" borderId="0" xfId="0" applyFont="1" applyAlignment="1">
      <alignment vertical="top" wrapText="1"/>
    </xf>
    <xf numFmtId="0" fontId="0" fillId="0" borderId="0" xfId="113" applyFont="1" applyAlignment="1">
      <alignment wrapText="1"/>
    </xf>
    <xf numFmtId="0" fontId="14" fillId="0" borderId="1" xfId="69" applyFont="1" applyBorder="1" applyAlignment="1">
      <alignment horizontal="center" wrapText="1"/>
    </xf>
    <xf numFmtId="9" fontId="14" fillId="0" borderId="0" xfId="2" applyFont="1" applyFill="1" applyBorder="1"/>
    <xf numFmtId="9" fontId="20" fillId="0" borderId="0" xfId="2" applyFont="1" applyFill="1"/>
    <xf numFmtId="49" fontId="13" fillId="0" borderId="0" xfId="98" applyNumberFormat="1" applyFont="1" applyAlignment="1">
      <alignment horizontal="left"/>
    </xf>
    <xf numFmtId="14" fontId="12" fillId="0" borderId="0" xfId="98" applyNumberFormat="1" applyFont="1" applyAlignment="1">
      <alignment horizontal="centerContinuous"/>
    </xf>
    <xf numFmtId="1" fontId="12" fillId="0" borderId="0" xfId="98" applyNumberFormat="1" applyFont="1" applyAlignment="1">
      <alignment horizontal="centerContinuous"/>
    </xf>
    <xf numFmtId="14" fontId="12" fillId="0" borderId="0" xfId="98" applyNumberFormat="1" applyFont="1"/>
    <xf numFmtId="49" fontId="12" fillId="0" borderId="0" xfId="98" applyNumberFormat="1" applyFont="1" applyAlignment="1">
      <alignment horizontal="center"/>
    </xf>
    <xf numFmtId="1" fontId="12" fillId="0" borderId="0" xfId="98" applyNumberFormat="1" applyFont="1"/>
    <xf numFmtId="1" fontId="12" fillId="0" borderId="0" xfId="98" applyNumberFormat="1" applyFont="1" applyAlignment="1">
      <alignment horizontal="center"/>
    </xf>
    <xf numFmtId="49" fontId="14" fillId="0" borderId="9" xfId="98" applyNumberFormat="1" applyFont="1" applyBorder="1" applyAlignment="1">
      <alignment horizontal="center"/>
    </xf>
    <xf numFmtId="1" fontId="14" fillId="0" borderId="12" xfId="98" applyNumberFormat="1" applyFont="1" applyBorder="1"/>
    <xf numFmtId="1" fontId="14" fillId="0" borderId="2" xfId="98" applyNumberFormat="1" applyFont="1" applyBorder="1" applyAlignment="1">
      <alignment horizontal="center"/>
    </xf>
    <xf numFmtId="1" fontId="14" fillId="0" borderId="3" xfId="98" applyNumberFormat="1" applyFont="1" applyBorder="1"/>
    <xf numFmtId="1" fontId="14" fillId="0" borderId="1" xfId="86" applyNumberFormat="1" applyFont="1" applyBorder="1" applyAlignment="1">
      <alignment horizontal="center" vertical="center"/>
    </xf>
    <xf numFmtId="0" fontId="25" fillId="0" borderId="0" xfId="75" applyFont="1" applyAlignment="1">
      <alignment horizontal="center" vertical="center" wrapText="1"/>
    </xf>
    <xf numFmtId="1" fontId="14" fillId="0" borderId="1" xfId="98" applyNumberFormat="1" applyFont="1" applyBorder="1"/>
    <xf numFmtId="1" fontId="14" fillId="0" borderId="5" xfId="98" applyNumberFormat="1" applyFont="1" applyBorder="1"/>
    <xf numFmtId="1" fontId="14" fillId="0" borderId="7" xfId="98" applyNumberFormat="1" applyFont="1" applyBorder="1" applyAlignment="1">
      <alignment horizontal="center"/>
    </xf>
    <xf numFmtId="49" fontId="14" fillId="0" borderId="7" xfId="98" applyNumberFormat="1" applyFont="1" applyBorder="1" applyAlignment="1">
      <alignment horizontal="center"/>
    </xf>
    <xf numFmtId="1" fontId="14" fillId="0" borderId="4" xfId="98" applyNumberFormat="1" applyFont="1" applyBorder="1"/>
    <xf numFmtId="1" fontId="14" fillId="0" borderId="11" xfId="98" applyNumberFormat="1" applyFont="1" applyBorder="1" applyAlignment="1">
      <alignment horizontal="center"/>
    </xf>
    <xf numFmtId="1" fontId="12" fillId="0" borderId="0" xfId="98" applyNumberFormat="1" applyFont="1" applyAlignment="1" applyProtection="1">
      <alignment horizontal="left"/>
      <protection locked="0"/>
    </xf>
    <xf numFmtId="1" fontId="14" fillId="0" borderId="0" xfId="75" applyNumberFormat="1" applyFont="1" applyAlignment="1" applyProtection="1">
      <alignment horizontal="centerContinuous"/>
      <protection locked="0"/>
    </xf>
    <xf numFmtId="1" fontId="14" fillId="0" borderId="0" xfId="75" applyNumberFormat="1" applyFont="1" applyAlignment="1">
      <alignment horizontal="centerContinuous"/>
    </xf>
    <xf numFmtId="0" fontId="12" fillId="0" borderId="0" xfId="69" applyFont="1" applyAlignment="1">
      <alignment vertical="center"/>
    </xf>
    <xf numFmtId="0" fontId="39" fillId="0" borderId="0" xfId="0" applyFont="1"/>
    <xf numFmtId="0" fontId="31" fillId="0" borderId="0" xfId="75" applyFont="1" applyAlignment="1">
      <alignment wrapText="1"/>
    </xf>
    <xf numFmtId="0" fontId="31" fillId="0" borderId="1" xfId="75" applyFont="1" applyBorder="1" applyAlignment="1">
      <alignment horizontal="center" vertical="center" wrapText="1"/>
    </xf>
    <xf numFmtId="49" fontId="31" fillId="0" borderId="4" xfId="75" applyNumberFormat="1" applyFont="1" applyBorder="1" applyAlignment="1">
      <alignment horizontal="center" vertical="center" wrapText="1"/>
    </xf>
    <xf numFmtId="0" fontId="31" fillId="0" borderId="4" xfId="75" applyFont="1" applyBorder="1" applyAlignment="1">
      <alignment horizontal="center" vertical="center" wrapText="1"/>
    </xf>
    <xf numFmtId="0" fontId="13" fillId="0" borderId="0" xfId="75" applyFont="1" applyAlignment="1">
      <alignment horizontal="left" vertical="center"/>
    </xf>
    <xf numFmtId="0" fontId="39" fillId="0" borderId="0" xfId="113" applyFont="1"/>
    <xf numFmtId="0" fontId="42" fillId="0" borderId="0" xfId="113" applyFont="1"/>
    <xf numFmtId="0" fontId="42" fillId="0" borderId="0" xfId="113" applyFont="1" applyAlignment="1">
      <alignment horizontal="center" vertical="center" wrapText="1"/>
    </xf>
    <xf numFmtId="2" fontId="42" fillId="0" borderId="0" xfId="113" applyNumberFormat="1" applyFont="1" applyAlignment="1">
      <alignment horizontal="center" vertical="center" wrapText="1"/>
    </xf>
    <xf numFmtId="0" fontId="41" fillId="0" borderId="0" xfId="113" applyFont="1"/>
    <xf numFmtId="0" fontId="31" fillId="0" borderId="1" xfId="113" applyFont="1" applyBorder="1" applyAlignment="1">
      <alignment horizontal="center" vertical="center" wrapText="1"/>
    </xf>
    <xf numFmtId="0" fontId="31" fillId="0" borderId="1" xfId="113" applyFont="1" applyBorder="1" applyAlignment="1">
      <alignment horizontal="center"/>
    </xf>
    <xf numFmtId="0" fontId="31" fillId="0" borderId="1" xfId="113" applyFont="1" applyBorder="1"/>
    <xf numFmtId="0" fontId="31" fillId="0" borderId="1" xfId="113" applyFont="1" applyBorder="1" applyAlignment="1">
      <alignment horizontal="left" vertical="center" wrapText="1"/>
    </xf>
    <xf numFmtId="0" fontId="31" fillId="0" borderId="1" xfId="113" applyFont="1" applyBorder="1" applyAlignment="1">
      <alignment horizontal="left" wrapText="1"/>
    </xf>
    <xf numFmtId="0" fontId="31" fillId="0" borderId="1" xfId="113" applyFont="1" applyBorder="1" applyAlignment="1">
      <alignment wrapText="1"/>
    </xf>
    <xf numFmtId="0" fontId="31" fillId="0" borderId="0" xfId="0" applyFont="1"/>
    <xf numFmtId="0" fontId="31" fillId="0" borderId="3" xfId="113" applyFont="1" applyBorder="1" applyAlignment="1">
      <alignment horizontal="center" vertical="center"/>
    </xf>
    <xf numFmtId="0" fontId="31" fillId="0" borderId="3" xfId="113" applyFont="1" applyBorder="1" applyAlignment="1">
      <alignment vertical="center" wrapText="1"/>
    </xf>
    <xf numFmtId="0" fontId="31" fillId="0" borderId="12" xfId="113" applyFont="1" applyBorder="1" applyAlignment="1">
      <alignment horizontal="center" vertical="center" wrapText="1"/>
    </xf>
    <xf numFmtId="0" fontId="31" fillId="0" borderId="4" xfId="113" applyFont="1" applyBorder="1" applyAlignment="1">
      <alignment horizontal="center"/>
    </xf>
    <xf numFmtId="0" fontId="31" fillId="0" borderId="3" xfId="113" applyFont="1" applyBorder="1" applyAlignment="1">
      <alignment horizontal="center"/>
    </xf>
    <xf numFmtId="0" fontId="31" fillId="0" borderId="3" xfId="113" applyFont="1" applyBorder="1"/>
    <xf numFmtId="0" fontId="14" fillId="0" borderId="1" xfId="0" quotePrefix="1" applyFont="1" applyBorder="1" applyAlignment="1">
      <alignment horizontal="center" vertical="center" wrapText="1"/>
    </xf>
    <xf numFmtId="0" fontId="59" fillId="0" borderId="0" xfId="75" applyFont="1"/>
    <xf numFmtId="0" fontId="59" fillId="0" borderId="0" xfId="98" applyFont="1"/>
    <xf numFmtId="0" fontId="59" fillId="0" borderId="0" xfId="75" applyFont="1" applyAlignment="1">
      <alignment wrapText="1"/>
    </xf>
    <xf numFmtId="0" fontId="29" fillId="0" borderId="0" xfId="75" applyFont="1" applyAlignment="1">
      <alignment wrapText="1"/>
    </xf>
    <xf numFmtId="0" fontId="59" fillId="0" borderId="0" xfId="75" applyFont="1" applyAlignment="1">
      <alignment horizontal="left" wrapText="1"/>
    </xf>
    <xf numFmtId="0" fontId="59" fillId="0" borderId="0" xfId="98" applyFont="1" applyAlignment="1">
      <alignment wrapText="1"/>
    </xf>
    <xf numFmtId="0" fontId="59" fillId="0" borderId="0" xfId="75" applyFont="1" applyAlignment="1">
      <alignment vertical="center"/>
    </xf>
    <xf numFmtId="165" fontId="59" fillId="0" borderId="0" xfId="56" applyFont="1" applyFill="1" applyAlignment="1">
      <alignment horizontal="left" vertical="center"/>
    </xf>
    <xf numFmtId="0" fontId="59" fillId="0" borderId="0" xfId="75" applyFont="1" applyAlignment="1">
      <alignment horizontal="left"/>
    </xf>
    <xf numFmtId="0" fontId="59" fillId="0" borderId="0" xfId="0" applyFont="1"/>
    <xf numFmtId="0" fontId="29" fillId="0" borderId="0" xfId="98" applyFont="1" applyAlignment="1">
      <alignment horizontal="center" vertical="top" wrapText="1"/>
    </xf>
    <xf numFmtId="49" fontId="59" fillId="0" borderId="0" xfId="98" applyNumberFormat="1" applyFont="1"/>
    <xf numFmtId="0" fontId="59" fillId="0" borderId="0" xfId="98" applyFont="1" applyAlignment="1">
      <alignment horizontal="center"/>
    </xf>
    <xf numFmtId="14" fontId="59" fillId="0" borderId="0" xfId="98" applyNumberFormat="1" applyFont="1" applyAlignment="1">
      <alignment horizontal="center"/>
    </xf>
    <xf numFmtId="1" fontId="59" fillId="0" borderId="0" xfId="98" applyNumberFormat="1" applyFont="1" applyAlignment="1" applyProtection="1">
      <alignment horizontal="center"/>
      <protection locked="0"/>
    </xf>
    <xf numFmtId="0" fontId="59" fillId="0" borderId="0" xfId="98" applyFont="1" applyAlignment="1">
      <alignment horizontal="centerContinuous"/>
    </xf>
    <xf numFmtId="9" fontId="69" fillId="0" borderId="0" xfId="118" applyFont="1" applyFill="1" applyBorder="1"/>
    <xf numFmtId="0" fontId="69" fillId="0" borderId="0" xfId="98" applyFont="1"/>
    <xf numFmtId="0" fontId="0" fillId="0" borderId="0" xfId="75" applyFont="1" applyAlignment="1">
      <alignment horizontal="center"/>
    </xf>
    <xf numFmtId="0" fontId="59" fillId="0" borderId="2" xfId="111" applyFont="1" applyBorder="1" applyAlignment="1">
      <alignment wrapText="1"/>
    </xf>
    <xf numFmtId="0" fontId="14" fillId="0" borderId="5" xfId="75" applyFont="1" applyBorder="1" applyAlignment="1">
      <alignment horizontal="center" vertical="center" wrapText="1"/>
    </xf>
    <xf numFmtId="0" fontId="14" fillId="0" borderId="6" xfId="75" applyFont="1" applyBorder="1" applyAlignment="1">
      <alignment horizontal="center" vertical="center" wrapText="1"/>
    </xf>
    <xf numFmtId="0" fontId="13" fillId="0" borderId="0" xfId="103" applyFont="1" applyAlignment="1">
      <alignment horizontal="center" wrapText="1"/>
    </xf>
    <xf numFmtId="0" fontId="28" fillId="0" borderId="0" xfId="103" applyFont="1" applyAlignment="1">
      <alignment horizontal="left" vertical="top" wrapText="1"/>
    </xf>
    <xf numFmtId="0" fontId="13" fillId="0" borderId="0" xfId="103" applyFont="1" applyAlignment="1">
      <alignment horizontal="left" wrapText="1"/>
    </xf>
    <xf numFmtId="165" fontId="39" fillId="0" borderId="0" xfId="113" applyNumberFormat="1" applyFont="1"/>
    <xf numFmtId="0" fontId="19" fillId="0" borderId="0" xfId="75" applyFont="1" applyAlignment="1">
      <alignment horizontal="center"/>
    </xf>
    <xf numFmtId="0" fontId="14" fillId="0" borderId="25" xfId="75" applyFont="1" applyBorder="1" applyAlignment="1">
      <alignment horizontal="center" vertical="center" wrapText="1"/>
    </xf>
    <xf numFmtId="1" fontId="14" fillId="0" borderId="0" xfId="75" applyNumberFormat="1" applyFont="1" applyAlignment="1">
      <alignment horizontal="left" vertical="center" wrapText="1"/>
    </xf>
    <xf numFmtId="49" fontId="14" fillId="0" borderId="1" xfId="75" applyNumberFormat="1" applyFont="1" applyBorder="1" applyAlignment="1">
      <alignment horizontal="center" vertical="center"/>
    </xf>
    <xf numFmtId="0" fontId="31" fillId="0" borderId="1" xfId="0" applyFont="1" applyBorder="1" applyAlignment="1">
      <alignment horizontal="left" vertical="center" wrapText="1"/>
    </xf>
    <xf numFmtId="0" fontId="14" fillId="0" borderId="25" xfId="75" applyFont="1" applyBorder="1" applyAlignment="1">
      <alignment horizontal="left" vertical="center"/>
    </xf>
    <xf numFmtId="0" fontId="13" fillId="0" borderId="0" xfId="111" applyFont="1" applyAlignment="1">
      <alignment wrapText="1"/>
    </xf>
    <xf numFmtId="0" fontId="13" fillId="0" borderId="0" xfId="103" applyFont="1" applyAlignment="1">
      <alignment horizontal="center" vertical="center" wrapText="1"/>
    </xf>
    <xf numFmtId="1" fontId="17" fillId="0" borderId="0" xfId="75" applyNumberFormat="1" applyFont="1" applyAlignment="1">
      <alignment horizontal="left"/>
    </xf>
    <xf numFmtId="0" fontId="22" fillId="0" borderId="0" xfId="75" applyFont="1" applyAlignment="1">
      <alignment wrapText="1"/>
    </xf>
    <xf numFmtId="0" fontId="14" fillId="0" borderId="10" xfId="75" applyFont="1" applyBorder="1" applyAlignment="1">
      <alignment horizontal="center" vertical="center"/>
    </xf>
    <xf numFmtId="2" fontId="14" fillId="0" borderId="1" xfId="57" applyNumberFormat="1" applyFont="1" applyFill="1" applyBorder="1" applyAlignment="1">
      <alignment horizontal="center" vertical="center"/>
    </xf>
    <xf numFmtId="0" fontId="14" fillId="0" borderId="25" xfId="0" applyFont="1" applyBorder="1" applyAlignment="1">
      <alignment horizontal="center" vertical="center"/>
    </xf>
    <xf numFmtId="2" fontId="14" fillId="0" borderId="25" xfId="75" applyNumberFormat="1" applyFont="1" applyBorder="1" applyAlignment="1">
      <alignment horizontal="center" vertical="center" wrapText="1"/>
    </xf>
    <xf numFmtId="2" fontId="14" fillId="0" borderId="25" xfId="75" applyNumberFormat="1" applyFont="1" applyBorder="1" applyAlignment="1">
      <alignment horizontal="center" vertical="center"/>
    </xf>
    <xf numFmtId="49" fontId="14" fillId="0" borderId="25" xfId="75" applyNumberFormat="1" applyFont="1" applyBorder="1" applyAlignment="1">
      <alignment horizontal="left" vertical="center" wrapText="1"/>
    </xf>
    <xf numFmtId="1" fontId="14" fillId="0" borderId="25" xfId="70" applyNumberFormat="1" applyFont="1" applyBorder="1" applyAlignment="1">
      <alignment horizontal="left" vertical="center"/>
    </xf>
    <xf numFmtId="0" fontId="14" fillId="0" borderId="27" xfId="75" applyFont="1" applyBorder="1" applyAlignment="1">
      <alignment horizontal="center" vertical="center" wrapText="1"/>
    </xf>
    <xf numFmtId="0" fontId="14" fillId="0" borderId="27" xfId="75" applyFont="1" applyBorder="1" applyAlignment="1">
      <alignment horizontal="center" vertical="center"/>
    </xf>
    <xf numFmtId="49" fontId="14" fillId="0" borderId="25" xfId="75" applyNumberFormat="1" applyFont="1" applyBorder="1" applyAlignment="1">
      <alignment horizontal="center" vertical="center"/>
    </xf>
    <xf numFmtId="0" fontId="14" fillId="0" borderId="25" xfId="75" applyFont="1" applyBorder="1" applyAlignment="1">
      <alignment horizontal="center" vertical="center"/>
    </xf>
    <xf numFmtId="1" fontId="14" fillId="0" borderId="25" xfId="70" applyNumberFormat="1" applyFont="1" applyBorder="1" applyAlignment="1">
      <alignment horizontal="center" vertical="center"/>
    </xf>
    <xf numFmtId="49" fontId="14" fillId="0" borderId="25" xfId="75" applyNumberFormat="1" applyFont="1" applyBorder="1" applyAlignment="1">
      <alignment horizontal="center" vertical="center" wrapText="1"/>
    </xf>
    <xf numFmtId="0" fontId="14" fillId="0" borderId="0" xfId="0" applyFont="1" applyAlignment="1">
      <alignment horizontal="center" vertical="center" wrapText="1"/>
    </xf>
    <xf numFmtId="0" fontId="14" fillId="0" borderId="25" xfId="75" applyFont="1" applyBorder="1" applyAlignment="1">
      <alignment horizontal="left" vertical="center" wrapText="1"/>
    </xf>
    <xf numFmtId="2" fontId="14" fillId="0" borderId="1" xfId="0" applyNumberFormat="1" applyFont="1" applyBorder="1" applyAlignment="1">
      <alignment horizontal="center" vertical="center"/>
    </xf>
    <xf numFmtId="0" fontId="14" fillId="0" borderId="25" xfId="75" applyFont="1" applyBorder="1" applyAlignment="1">
      <alignment horizontal="center" vertical="top" wrapText="1"/>
    </xf>
    <xf numFmtId="0" fontId="14" fillId="0" borderId="25" xfId="75" applyFont="1" applyBorder="1" applyAlignment="1">
      <alignment horizontal="center" wrapText="1"/>
    </xf>
    <xf numFmtId="2" fontId="14" fillId="0" borderId="25" xfId="70" applyNumberFormat="1" applyFont="1" applyBorder="1" applyAlignment="1">
      <alignment horizontal="center" vertical="center"/>
    </xf>
    <xf numFmtId="49" fontId="14" fillId="0" borderId="0" xfId="75" applyNumberFormat="1" applyFont="1" applyAlignment="1">
      <alignment vertical="center" wrapText="1"/>
    </xf>
    <xf numFmtId="1" fontId="14" fillId="0" borderId="0" xfId="75" applyNumberFormat="1" applyFont="1" applyAlignment="1">
      <alignment vertical="center" wrapText="1"/>
    </xf>
    <xf numFmtId="0" fontId="15" fillId="0" borderId="25" xfId="75" applyFont="1" applyBorder="1" applyAlignment="1">
      <alignment horizontal="center" vertical="center"/>
    </xf>
    <xf numFmtId="43" fontId="18" fillId="0" borderId="0" xfId="57" applyFont="1" applyFill="1" applyBorder="1" applyAlignment="1">
      <alignment horizontal="center" vertical="center" wrapText="1"/>
    </xf>
    <xf numFmtId="2" fontId="14" fillId="0" borderId="0" xfId="57" applyNumberFormat="1" applyFont="1" applyFill="1" applyBorder="1" applyAlignment="1">
      <alignment horizontal="center" vertical="center"/>
    </xf>
    <xf numFmtId="2" fontId="14" fillId="2" borderId="25" xfId="1" applyNumberFormat="1" applyFont="1" applyFill="1" applyBorder="1" applyAlignment="1">
      <alignment horizontal="center" vertical="center"/>
    </xf>
    <xf numFmtId="0" fontId="14" fillId="0" borderId="0" xfId="92" applyFont="1" applyAlignment="1">
      <alignment vertical="center" wrapText="1"/>
    </xf>
    <xf numFmtId="49" fontId="14" fillId="0" borderId="0" xfId="75" applyNumberFormat="1" applyFont="1" applyAlignment="1">
      <alignment vertical="center"/>
    </xf>
    <xf numFmtId="0" fontId="31" fillId="0" borderId="4" xfId="113" applyFont="1" applyBorder="1" applyAlignment="1">
      <alignment horizontal="center" vertical="center" wrapText="1"/>
    </xf>
    <xf numFmtId="0" fontId="14" fillId="0" borderId="1" xfId="75" applyFont="1" applyBorder="1" applyAlignment="1">
      <alignment horizontal="center"/>
    </xf>
    <xf numFmtId="0" fontId="14" fillId="0" borderId="25" xfId="75" applyFont="1" applyBorder="1" applyAlignment="1">
      <alignment vertical="center"/>
    </xf>
    <xf numFmtId="2" fontId="14" fillId="0" borderId="25" xfId="113" applyNumberFormat="1" applyFont="1" applyBorder="1" applyAlignment="1">
      <alignment horizontal="center"/>
    </xf>
    <xf numFmtId="0" fontId="14" fillId="0" borderId="25" xfId="75" applyFont="1" applyBorder="1" applyAlignment="1">
      <alignment horizontal="left" wrapText="1"/>
    </xf>
    <xf numFmtId="0" fontId="14" fillId="0" borderId="25" xfId="75" applyFont="1" applyBorder="1" applyAlignment="1" applyProtection="1">
      <alignment horizontal="center" vertical="center"/>
      <protection locked="0"/>
    </xf>
    <xf numFmtId="0" fontId="14" fillId="0" borderId="25" xfId="75" applyFont="1" applyBorder="1" applyAlignment="1">
      <alignment horizontal="center"/>
    </xf>
    <xf numFmtId="2" fontId="14" fillId="0" borderId="0" xfId="75" applyNumberFormat="1" applyFont="1" applyAlignment="1">
      <alignment horizontal="center" vertical="center"/>
    </xf>
    <xf numFmtId="167" fontId="14" fillId="0" borderId="25" xfId="0" applyNumberFormat="1" applyFont="1" applyBorder="1" applyAlignment="1">
      <alignment horizontal="center"/>
    </xf>
    <xf numFmtId="1" fontId="14" fillId="0" borderId="25" xfId="75" applyNumberFormat="1" applyFont="1" applyBorder="1" applyAlignment="1">
      <alignment horizontal="center" vertical="center" wrapText="1"/>
    </xf>
    <xf numFmtId="0" fontId="40" fillId="0" borderId="0" xfId="0" applyFont="1" applyAlignment="1">
      <alignment vertical="center" wrapText="1"/>
    </xf>
    <xf numFmtId="2" fontId="31" fillId="0" borderId="1" xfId="1" applyNumberFormat="1" applyFont="1" applyFill="1" applyBorder="1" applyAlignment="1">
      <alignment horizontal="center" vertical="center" wrapText="1"/>
    </xf>
    <xf numFmtId="0" fontId="73" fillId="0" borderId="1" xfId="0" applyFont="1" applyBorder="1" applyAlignment="1">
      <alignment horizontal="center" vertical="center" wrapText="1"/>
    </xf>
    <xf numFmtId="2" fontId="31" fillId="0" borderId="1" xfId="0" applyNumberFormat="1" applyFont="1" applyBorder="1" applyAlignment="1">
      <alignment horizontal="center" vertical="center" wrapText="1"/>
    </xf>
    <xf numFmtId="2" fontId="21" fillId="0" borderId="3" xfId="1" applyNumberFormat="1" applyFont="1" applyFill="1" applyBorder="1" applyAlignment="1">
      <alignment horizontal="center" vertical="center" wrapText="1"/>
    </xf>
    <xf numFmtId="2" fontId="14" fillId="0" borderId="1" xfId="113" applyNumberFormat="1" applyFont="1" applyBorder="1" applyAlignment="1">
      <alignment horizontal="center" vertical="center"/>
    </xf>
    <xf numFmtId="2" fontId="14" fillId="0" borderId="1" xfId="2" applyNumberFormat="1" applyFont="1" applyFill="1" applyBorder="1" applyAlignment="1">
      <alignment horizontal="center" vertical="center"/>
    </xf>
    <xf numFmtId="2" fontId="14" fillId="0" borderId="1" xfId="75" applyNumberFormat="1" applyFont="1" applyBorder="1" applyAlignment="1">
      <alignment horizontal="center"/>
    </xf>
    <xf numFmtId="2" fontId="14" fillId="0" borderId="1" xfId="75" applyNumberFormat="1" applyFont="1" applyBorder="1" applyAlignment="1">
      <alignment horizontal="center" vertical="center" wrapText="1"/>
    </xf>
    <xf numFmtId="0" fontId="14" fillId="0" borderId="1" xfId="113" applyFont="1" applyBorder="1"/>
    <xf numFmtId="0" fontId="19" fillId="0" borderId="0" xfId="69" applyFont="1" applyAlignment="1">
      <alignment vertical="center"/>
    </xf>
    <xf numFmtId="1" fontId="19" fillId="0" borderId="1" xfId="0" applyNumberFormat="1" applyFont="1" applyBorder="1" applyAlignment="1">
      <alignment horizontal="center" vertical="center" wrapText="1"/>
    </xf>
    <xf numFmtId="0" fontId="19" fillId="0" borderId="0" xfId="0" applyFont="1" applyAlignment="1">
      <alignment horizontal="center" vertical="center"/>
    </xf>
    <xf numFmtId="2" fontId="12" fillId="0" borderId="0" xfId="69" applyNumberFormat="1" applyFont="1" applyAlignment="1">
      <alignment vertical="center"/>
    </xf>
    <xf numFmtId="1" fontId="19" fillId="0" borderId="11" xfId="0" applyNumberFormat="1" applyFont="1" applyBorder="1" applyAlignment="1">
      <alignment horizontal="center" vertical="center" wrapText="1"/>
    </xf>
    <xf numFmtId="1" fontId="13" fillId="0" borderId="0" xfId="75" applyNumberFormat="1" applyFont="1"/>
    <xf numFmtId="14" fontId="14" fillId="0" borderId="0" xfId="75" applyNumberFormat="1" applyFont="1" applyAlignment="1">
      <alignment horizontal="center"/>
    </xf>
    <xf numFmtId="2" fontId="14" fillId="0" borderId="1" xfId="75" applyNumberFormat="1" applyFont="1" applyBorder="1" applyAlignment="1">
      <alignment horizontal="center" wrapText="1"/>
    </xf>
    <xf numFmtId="49" fontId="14" fillId="0" borderId="1" xfId="75" applyNumberFormat="1" applyFont="1" applyBorder="1" applyAlignment="1">
      <alignment horizontal="center" vertical="top" wrapText="1"/>
    </xf>
    <xf numFmtId="2" fontId="14" fillId="0" borderId="1" xfId="75" applyNumberFormat="1" applyFont="1" applyBorder="1" applyAlignment="1">
      <alignment horizontal="center" vertical="top" wrapText="1"/>
    </xf>
    <xf numFmtId="0" fontId="14" fillId="0" borderId="25" xfId="111" applyFont="1" applyBorder="1" applyAlignment="1">
      <alignment horizontal="center" vertical="center"/>
    </xf>
    <xf numFmtId="0" fontId="14" fillId="0" borderId="25" xfId="111" applyFont="1" applyBorder="1" applyAlignment="1">
      <alignment vertical="center" wrapText="1"/>
    </xf>
    <xf numFmtId="0" fontId="14" fillId="0" borderId="25" xfId="92" applyFont="1" applyBorder="1" applyAlignment="1">
      <alignment vertical="center"/>
    </xf>
    <xf numFmtId="0" fontId="38" fillId="0" borderId="0" xfId="111" applyFont="1" applyAlignment="1">
      <alignment horizontal="center" vertical="center"/>
    </xf>
    <xf numFmtId="0" fontId="29" fillId="0" borderId="0" xfId="98" applyFont="1" applyAlignment="1">
      <alignment wrapText="1"/>
    </xf>
    <xf numFmtId="0" fontId="14" fillId="0" borderId="10" xfId="0" applyFont="1" applyBorder="1" applyAlignment="1">
      <alignment horizontal="center" vertical="top"/>
    </xf>
    <xf numFmtId="2" fontId="19" fillId="0" borderId="25" xfId="207" applyNumberFormat="1" applyFont="1" applyFill="1" applyBorder="1" applyAlignment="1">
      <alignment horizontal="center" vertical="center"/>
    </xf>
    <xf numFmtId="2" fontId="14" fillId="0" borderId="25" xfId="207" applyNumberFormat="1" applyFont="1" applyFill="1" applyBorder="1" applyAlignment="1">
      <alignment horizontal="center" vertical="center"/>
    </xf>
    <xf numFmtId="2" fontId="19" fillId="0" borderId="25" xfId="124" applyNumberFormat="1" applyFont="1" applyBorder="1" applyAlignment="1">
      <alignment horizontal="center" vertical="center"/>
    </xf>
    <xf numFmtId="49" fontId="14" fillId="0" borderId="0" xfId="75" applyNumberFormat="1" applyFont="1" applyAlignment="1">
      <alignment vertical="top" wrapText="1"/>
    </xf>
    <xf numFmtId="0" fontId="14" fillId="0" borderId="25" xfId="75" applyFont="1" applyBorder="1"/>
    <xf numFmtId="1" fontId="14" fillId="0" borderId="26" xfId="75" applyNumberFormat="1" applyFont="1" applyBorder="1" applyAlignment="1">
      <alignment horizontal="center"/>
    </xf>
    <xf numFmtId="1" fontId="14" fillId="0" borderId="7" xfId="75" applyNumberFormat="1" applyFont="1" applyBorder="1" applyAlignment="1">
      <alignment horizontal="center" vertical="center"/>
    </xf>
    <xf numFmtId="1" fontId="14" fillId="0" borderId="26" xfId="75" applyNumberFormat="1" applyFont="1" applyBorder="1" applyAlignment="1">
      <alignment vertical="top"/>
    </xf>
    <xf numFmtId="0" fontId="14" fillId="0" borderId="26" xfId="75" applyFont="1" applyBorder="1" applyAlignment="1">
      <alignment horizontal="left" vertical="top" wrapText="1"/>
    </xf>
    <xf numFmtId="1" fontId="15" fillId="0" borderId="0" xfId="75" applyNumberFormat="1" applyFont="1" applyAlignment="1">
      <alignment vertical="center" wrapText="1"/>
    </xf>
    <xf numFmtId="0" fontId="14" fillId="0" borderId="25" xfId="75" applyFont="1" applyBorder="1" applyAlignment="1">
      <alignment horizontal="center" vertical="top"/>
    </xf>
    <xf numFmtId="1" fontId="14" fillId="0" borderId="12" xfId="75" applyNumberFormat="1" applyFont="1" applyBorder="1" applyAlignment="1">
      <alignment horizontal="center" vertical="center" wrapText="1"/>
    </xf>
    <xf numFmtId="1" fontId="14" fillId="0" borderId="26" xfId="75" applyNumberFormat="1" applyFont="1" applyBorder="1" applyAlignment="1">
      <alignment horizontal="center" vertical="center" wrapText="1"/>
    </xf>
    <xf numFmtId="1" fontId="14" fillId="0" borderId="26" xfId="75" applyNumberFormat="1" applyFont="1" applyBorder="1" applyAlignment="1">
      <alignment horizontal="center" vertical="center"/>
    </xf>
    <xf numFmtId="0" fontId="19" fillId="0" borderId="0" xfId="98" applyFont="1" applyAlignment="1">
      <alignment horizontal="center"/>
    </xf>
    <xf numFmtId="49" fontId="19" fillId="0" borderId="5" xfId="98" applyNumberFormat="1" applyFont="1" applyBorder="1" applyAlignment="1">
      <alignment horizontal="center" vertical="center"/>
    </xf>
    <xf numFmtId="0" fontId="13" fillId="0" borderId="0" xfId="98" applyFont="1" applyAlignment="1">
      <alignment horizontal="center"/>
    </xf>
    <xf numFmtId="0" fontId="14" fillId="0" borderId="25" xfId="98" applyFont="1" applyBorder="1" applyAlignment="1">
      <alignment horizontal="left" vertical="top"/>
    </xf>
    <xf numFmtId="0" fontId="14" fillId="0" borderId="25" xfId="98" applyFont="1" applyBorder="1" applyAlignment="1">
      <alignment vertical="top"/>
    </xf>
    <xf numFmtId="1" fontId="14" fillId="0" borderId="29" xfId="75" applyNumberFormat="1" applyFont="1" applyBorder="1" applyAlignment="1">
      <alignment horizontal="center" vertical="center" wrapText="1"/>
    </xf>
    <xf numFmtId="0" fontId="14" fillId="0" borderId="25" xfId="109" applyFont="1" applyBorder="1" applyAlignment="1">
      <alignment horizontal="center" vertical="top"/>
    </xf>
    <xf numFmtId="0" fontId="14" fillId="0" borderId="6" xfId="109" applyFont="1" applyBorder="1" applyAlignment="1">
      <alignment horizontal="center" vertical="center"/>
    </xf>
    <xf numFmtId="0" fontId="14" fillId="0" borderId="29" xfId="109" applyFont="1" applyBorder="1" applyAlignment="1">
      <alignment horizontal="center" vertical="center"/>
    </xf>
    <xf numFmtId="0" fontId="14" fillId="0" borderId="25" xfId="109" applyFont="1" applyBorder="1" applyAlignment="1">
      <alignment horizontal="center" vertical="center"/>
    </xf>
    <xf numFmtId="1" fontId="14" fillId="0" borderId="29" xfId="75" applyNumberFormat="1" applyFont="1" applyBorder="1" applyAlignment="1">
      <alignment horizontal="center" vertical="top" wrapText="1"/>
    </xf>
    <xf numFmtId="1" fontId="14" fillId="0" borderId="7" xfId="75" applyNumberFormat="1" applyFont="1" applyBorder="1" applyAlignment="1">
      <alignment horizontal="center" vertical="top" wrapText="1"/>
    </xf>
    <xf numFmtId="0" fontId="15" fillId="0" borderId="25" xfId="98" applyFont="1" applyBorder="1" applyAlignment="1">
      <alignment horizontal="center" vertical="center"/>
    </xf>
    <xf numFmtId="2" fontId="0" fillId="0" borderId="1" xfId="75" applyNumberFormat="1" applyFont="1" applyBorder="1" applyAlignment="1">
      <alignment horizontal="center"/>
    </xf>
    <xf numFmtId="0" fontId="14" fillId="0" borderId="29" xfId="98" applyFont="1" applyBorder="1" applyAlignment="1">
      <alignment horizontal="left" vertical="top" wrapText="1"/>
    </xf>
    <xf numFmtId="0" fontId="14" fillId="0" borderId="29" xfId="98" applyFont="1" applyBorder="1"/>
    <xf numFmtId="2" fontId="14" fillId="0" borderId="29" xfId="98" applyNumberFormat="1" applyFont="1" applyBorder="1" applyAlignment="1">
      <alignment horizontal="center"/>
    </xf>
    <xf numFmtId="2" fontId="14" fillId="0" borderId="25" xfId="98" applyNumberFormat="1" applyFont="1" applyBorder="1" applyAlignment="1">
      <alignment horizontal="center"/>
    </xf>
    <xf numFmtId="0" fontId="19" fillId="0" borderId="25" xfId="130" applyFont="1" applyBorder="1" applyAlignment="1">
      <alignment vertical="top"/>
    </xf>
    <xf numFmtId="0" fontId="19" fillId="0" borderId="25" xfId="130" applyFont="1" applyBorder="1" applyAlignment="1">
      <alignment horizontal="center"/>
    </xf>
    <xf numFmtId="1" fontId="19" fillId="0" borderId="25" xfId="130" applyNumberFormat="1" applyFont="1" applyBorder="1" applyAlignment="1">
      <alignment vertical="top"/>
    </xf>
    <xf numFmtId="0" fontId="19" fillId="0" borderId="25" xfId="130" applyFont="1" applyBorder="1" applyAlignment="1">
      <alignment vertical="top" wrapText="1"/>
    </xf>
    <xf numFmtId="165" fontId="14" fillId="0" borderId="1" xfId="1" applyFont="1" applyFill="1" applyBorder="1" applyAlignment="1">
      <alignment horizontal="center"/>
    </xf>
    <xf numFmtId="0" fontId="14" fillId="0" borderId="0" xfId="124" applyFont="1"/>
    <xf numFmtId="0" fontId="59" fillId="0" borderId="0" xfId="124"/>
    <xf numFmtId="0" fontId="14" fillId="0" borderId="0" xfId="124" applyFont="1" applyAlignment="1">
      <alignment horizontal="center" vertical="center"/>
    </xf>
    <xf numFmtId="49" fontId="14" fillId="0" borderId="0" xfId="124" applyNumberFormat="1" applyFont="1"/>
    <xf numFmtId="0" fontId="0" fillId="0" borderId="0" xfId="124" applyFont="1" applyAlignment="1">
      <alignment horizontal="left"/>
    </xf>
    <xf numFmtId="0" fontId="14" fillId="0" borderId="0" xfId="212" applyFont="1" applyAlignment="1">
      <alignment wrapText="1"/>
    </xf>
    <xf numFmtId="0" fontId="0" fillId="0" borderId="0" xfId="124" applyFont="1"/>
    <xf numFmtId="0" fontId="14" fillId="0" borderId="0" xfId="124" applyFont="1" applyAlignment="1">
      <alignment vertical="top" wrapText="1"/>
    </xf>
    <xf numFmtId="2" fontId="0" fillId="0" borderId="0" xfId="124" applyNumberFormat="1" applyFont="1"/>
    <xf numFmtId="2" fontId="14" fillId="0" borderId="0" xfId="213" applyNumberFormat="1" applyFont="1" applyAlignment="1">
      <alignment horizontal="center"/>
    </xf>
    <xf numFmtId="0" fontId="14" fillId="0" borderId="26" xfId="212" applyFont="1" applyBorder="1" applyAlignment="1">
      <alignment horizontal="center" vertical="center"/>
    </xf>
    <xf numFmtId="0" fontId="14" fillId="0" borderId="25" xfId="212" applyFont="1" applyBorder="1" applyAlignment="1">
      <alignment horizontal="left" vertical="center" wrapText="1"/>
    </xf>
    <xf numFmtId="49" fontId="14" fillId="0" borderId="25" xfId="212" applyNumberFormat="1" applyFont="1" applyBorder="1" applyAlignment="1">
      <alignment horizontal="center" vertical="center"/>
    </xf>
    <xf numFmtId="0" fontId="14" fillId="0" borderId="7" xfId="212" applyFont="1" applyBorder="1" applyAlignment="1">
      <alignment horizontal="center" vertical="center"/>
    </xf>
    <xf numFmtId="0" fontId="14" fillId="0" borderId="29" xfId="212" applyFont="1" applyBorder="1" applyAlignment="1">
      <alignment horizontal="left" vertical="center" wrapText="1"/>
    </xf>
    <xf numFmtId="49" fontId="14" fillId="0" borderId="29" xfId="212" applyNumberFormat="1" applyFont="1" applyBorder="1" applyAlignment="1">
      <alignment horizontal="center" vertical="center"/>
    </xf>
    <xf numFmtId="49" fontId="14" fillId="0" borderId="7" xfId="212" applyNumberFormat="1" applyFont="1" applyBorder="1" applyAlignment="1">
      <alignment horizontal="center" vertical="center" wrapText="1"/>
    </xf>
    <xf numFmtId="49" fontId="14" fillId="0" borderId="26" xfId="212" applyNumberFormat="1" applyFont="1" applyBorder="1" applyAlignment="1">
      <alignment horizontal="center" vertical="center" wrapText="1"/>
    </xf>
    <xf numFmtId="0" fontId="14" fillId="0" borderId="25" xfId="124" applyFont="1" applyBorder="1" applyAlignment="1">
      <alignment vertical="center" wrapText="1"/>
    </xf>
    <xf numFmtId="0" fontId="14" fillId="0" borderId="0" xfId="124" applyFont="1" applyAlignment="1">
      <alignment wrapText="1"/>
    </xf>
    <xf numFmtId="0" fontId="15" fillId="0" borderId="0" xfId="124" applyFont="1" applyAlignment="1">
      <alignment wrapText="1"/>
    </xf>
    <xf numFmtId="1" fontId="15" fillId="0" borderId="0" xfId="124" applyNumberFormat="1" applyFont="1" applyAlignment="1">
      <alignment horizontal="left"/>
    </xf>
    <xf numFmtId="0" fontId="14" fillId="0" borderId="25" xfId="124" applyFont="1" applyBorder="1" applyAlignment="1">
      <alignment horizontal="center" vertical="center" wrapText="1"/>
    </xf>
    <xf numFmtId="0" fontId="14" fillId="0" borderId="25" xfId="124" applyFont="1" applyBorder="1" applyAlignment="1">
      <alignment horizontal="left" vertical="center" wrapText="1"/>
    </xf>
    <xf numFmtId="0" fontId="14" fillId="0" borderId="29" xfId="124" applyFont="1" applyBorder="1" applyAlignment="1">
      <alignment vertical="center" wrapText="1"/>
    </xf>
    <xf numFmtId="0" fontId="14" fillId="0" borderId="0" xfId="124" applyFont="1" applyAlignment="1">
      <alignment horizontal="center" vertical="center" wrapText="1"/>
    </xf>
    <xf numFmtId="49" fontId="14" fillId="0" borderId="0" xfId="124" applyNumberFormat="1" applyFont="1" applyAlignment="1">
      <alignment horizontal="center" vertical="center"/>
    </xf>
    <xf numFmtId="0" fontId="14" fillId="0" borderId="26" xfId="124" applyFont="1" applyBorder="1" applyAlignment="1">
      <alignment horizontal="center" vertical="center"/>
    </xf>
    <xf numFmtId="167" fontId="14" fillId="0" borderId="0" xfId="124" applyNumberFormat="1" applyFont="1" applyAlignment="1">
      <alignment horizontal="center" vertical="center"/>
    </xf>
    <xf numFmtId="0" fontId="15" fillId="0" borderId="0" xfId="124" applyFont="1" applyAlignment="1">
      <alignment horizontal="left"/>
    </xf>
    <xf numFmtId="1" fontId="14" fillId="0" borderId="0" xfId="124" applyNumberFormat="1" applyFont="1"/>
    <xf numFmtId="0" fontId="14" fillId="0" borderId="26" xfId="124" applyFont="1" applyBorder="1" applyAlignment="1">
      <alignment horizontal="center"/>
    </xf>
    <xf numFmtId="0" fontId="14" fillId="0" borderId="25" xfId="124" applyFont="1" applyBorder="1" applyAlignment="1">
      <alignment horizontal="left"/>
    </xf>
    <xf numFmtId="49" fontId="14" fillId="0" borderId="25" xfId="124" applyNumberFormat="1" applyFont="1" applyBorder="1" applyAlignment="1">
      <alignment horizontal="center" vertical="center" wrapText="1"/>
    </xf>
    <xf numFmtId="0" fontId="14" fillId="0" borderId="25" xfId="124" applyFont="1" applyBorder="1"/>
    <xf numFmtId="49" fontId="14" fillId="0" borderId="26" xfId="124" applyNumberFormat="1" applyFont="1" applyBorder="1" applyAlignment="1">
      <alignment horizontal="center" vertical="center" wrapText="1"/>
    </xf>
    <xf numFmtId="49" fontId="14" fillId="0" borderId="25" xfId="124" applyNumberFormat="1" applyFont="1" applyBorder="1" applyAlignment="1">
      <alignment vertical="center" wrapText="1"/>
    </xf>
    <xf numFmtId="0" fontId="26" fillId="0" borderId="0" xfId="124" applyFont="1"/>
    <xf numFmtId="2" fontId="15" fillId="0" borderId="0" xfId="213" applyNumberFormat="1" applyFont="1" applyAlignment="1">
      <alignment horizontal="center"/>
    </xf>
    <xf numFmtId="0" fontId="14" fillId="0" borderId="25" xfId="124" applyFont="1" applyBorder="1" applyAlignment="1">
      <alignment horizontal="center" vertical="top" wrapText="1"/>
    </xf>
    <xf numFmtId="0" fontId="14" fillId="0" borderId="27" xfId="124" applyFont="1" applyBorder="1" applyAlignment="1">
      <alignment horizontal="center" vertical="center" wrapText="1"/>
    </xf>
    <xf numFmtId="0" fontId="14" fillId="0" borderId="25" xfId="124" applyFont="1" applyBorder="1" applyAlignment="1">
      <alignment horizontal="left" vertical="top" wrapText="1"/>
    </xf>
    <xf numFmtId="0" fontId="14" fillId="0" borderId="0" xfId="124" applyFont="1" applyAlignment="1">
      <alignment horizontal="right"/>
    </xf>
    <xf numFmtId="1" fontId="14" fillId="0" borderId="0" xfId="214" applyNumberFormat="1" applyFont="1" applyAlignment="1">
      <alignment horizontal="center" vertical="center"/>
    </xf>
    <xf numFmtId="1" fontId="14" fillId="0" borderId="0" xfId="215" applyNumberFormat="1" applyFont="1" applyAlignment="1">
      <alignment horizontal="center"/>
    </xf>
    <xf numFmtId="0" fontId="14" fillId="0" borderId="25" xfId="124" applyFont="1" applyBorder="1" applyAlignment="1">
      <alignment horizontal="left" vertical="center"/>
    </xf>
    <xf numFmtId="0" fontId="14" fillId="0" borderId="0" xfId="215" applyFont="1"/>
    <xf numFmtId="0" fontId="14" fillId="0" borderId="25" xfId="124" applyFont="1" applyBorder="1" applyAlignment="1">
      <alignment horizontal="left" wrapText="1"/>
    </xf>
    <xf numFmtId="0" fontId="14" fillId="0" borderId="25" xfId="124" applyFont="1" applyBorder="1" applyAlignment="1">
      <alignment horizontal="center"/>
    </xf>
    <xf numFmtId="2" fontId="14" fillId="0" borderId="0" xfId="124" applyNumberFormat="1" applyFont="1" applyAlignment="1">
      <alignment horizontal="center" vertical="center"/>
    </xf>
    <xf numFmtId="0" fontId="12" fillId="0" borderId="0" xfId="124" applyFont="1"/>
    <xf numFmtId="0" fontId="14" fillId="0" borderId="26" xfId="124" applyFont="1" applyBorder="1" applyAlignment="1">
      <alignment horizontal="left" wrapText="1"/>
    </xf>
    <xf numFmtId="0" fontId="14" fillId="0" borderId="26" xfId="124" applyFont="1" applyBorder="1" applyAlignment="1">
      <alignment vertical="center"/>
    </xf>
    <xf numFmtId="0" fontId="14" fillId="0" borderId="25" xfId="124" applyFont="1" applyBorder="1" applyAlignment="1">
      <alignment horizontal="center" vertical="center"/>
    </xf>
    <xf numFmtId="0" fontId="14" fillId="0" borderId="25" xfId="124" applyFont="1" applyBorder="1" applyAlignment="1" applyProtection="1">
      <alignment vertical="center" wrapText="1"/>
      <protection locked="0"/>
    </xf>
    <xf numFmtId="0" fontId="14" fillId="0" borderId="25" xfId="124" applyFont="1" applyBorder="1" applyAlignment="1">
      <alignment wrapText="1"/>
    </xf>
    <xf numFmtId="49" fontId="14" fillId="0" borderId="0" xfId="124" applyNumberFormat="1" applyFont="1" applyAlignment="1">
      <alignment horizontal="center"/>
    </xf>
    <xf numFmtId="1" fontId="14" fillId="0" borderId="0" xfId="124" applyNumberFormat="1" applyFont="1" applyAlignment="1">
      <alignment horizontal="center" vertical="center"/>
    </xf>
    <xf numFmtId="1" fontId="14" fillId="0" borderId="26" xfId="124" applyNumberFormat="1" applyFont="1" applyBorder="1" applyAlignment="1">
      <alignment horizontal="center" vertical="center"/>
    </xf>
    <xf numFmtId="49" fontId="14" fillId="0" borderId="25" xfId="124" applyNumberFormat="1" applyFont="1" applyBorder="1" applyAlignment="1">
      <alignment horizontal="center"/>
    </xf>
    <xf numFmtId="0" fontId="14" fillId="0" borderId="7" xfId="124" applyFont="1" applyBorder="1" applyAlignment="1">
      <alignment horizontal="center" vertical="center"/>
    </xf>
    <xf numFmtId="0" fontId="14" fillId="0" borderId="29" xfId="124" applyFont="1" applyBorder="1" applyAlignment="1">
      <alignment horizontal="left"/>
    </xf>
    <xf numFmtId="0" fontId="14" fillId="0" borderId="29" xfId="124" applyFont="1" applyBorder="1" applyAlignment="1">
      <alignment horizontal="center" vertical="center"/>
    </xf>
    <xf numFmtId="49" fontId="14" fillId="0" borderId="25" xfId="124" applyNumberFormat="1" applyFont="1" applyBorder="1" applyAlignment="1">
      <alignment horizontal="left" vertical="center" wrapText="1"/>
    </xf>
    <xf numFmtId="1" fontId="12" fillId="0" borderId="0" xfId="124" applyNumberFormat="1" applyFont="1" applyAlignment="1">
      <alignment horizontal="center" vertical="center" wrapText="1"/>
    </xf>
    <xf numFmtId="1" fontId="14" fillId="0" borderId="26" xfId="124" applyNumberFormat="1" applyFont="1" applyBorder="1" applyAlignment="1" applyProtection="1">
      <alignment horizontal="center" vertical="center"/>
      <protection locked="0"/>
    </xf>
    <xf numFmtId="0" fontId="14" fillId="0" borderId="0" xfId="124" applyFont="1" applyAlignment="1">
      <alignment vertical="center" wrapText="1"/>
    </xf>
    <xf numFmtId="0" fontId="14" fillId="0" borderId="25" xfId="124" applyFont="1" applyBorder="1" applyAlignment="1">
      <alignment vertical="top" wrapText="1"/>
    </xf>
    <xf numFmtId="0" fontId="14" fillId="0" borderId="0" xfId="124" applyFont="1" applyAlignment="1">
      <alignment horizontal="center" vertical="center" textRotation="90" wrapText="1"/>
    </xf>
    <xf numFmtId="49" fontId="14" fillId="0" borderId="7" xfId="124" applyNumberFormat="1" applyFont="1" applyBorder="1" applyAlignment="1">
      <alignment horizontal="center" vertical="center" wrapText="1"/>
    </xf>
    <xf numFmtId="2" fontId="14" fillId="0" borderId="0" xfId="124" applyNumberFormat="1" applyFont="1"/>
    <xf numFmtId="49" fontId="14" fillId="0" borderId="29" xfId="124" applyNumberFormat="1" applyFont="1" applyBorder="1" applyAlignment="1">
      <alignment horizontal="center" vertical="center" wrapText="1"/>
    </xf>
    <xf numFmtId="14" fontId="15" fillId="0" borderId="0" xfId="124" applyNumberFormat="1" applyFont="1" applyAlignment="1">
      <alignment wrapText="1"/>
    </xf>
    <xf numFmtId="0" fontId="22" fillId="0" borderId="0" xfId="124" applyFont="1"/>
    <xf numFmtId="0" fontId="22" fillId="0" borderId="0" xfId="124" applyFont="1" applyAlignment="1">
      <alignment wrapText="1"/>
    </xf>
    <xf numFmtId="2" fontId="14" fillId="0" borderId="25" xfId="213" applyNumberFormat="1" applyFont="1" applyBorder="1" applyAlignment="1">
      <alignment horizontal="center"/>
    </xf>
    <xf numFmtId="2" fontId="14" fillId="0" borderId="25" xfId="124" applyNumberFormat="1" applyFont="1" applyBorder="1" applyAlignment="1">
      <alignment horizontal="center"/>
    </xf>
    <xf numFmtId="0" fontId="30" fillId="0" borderId="0" xfId="80" applyAlignment="1">
      <alignment vertical="top" wrapText="1"/>
    </xf>
    <xf numFmtId="2" fontId="14" fillId="0" borderId="25" xfId="219" applyNumberFormat="1" applyFont="1" applyBorder="1" applyAlignment="1">
      <alignment horizontal="center" vertical="center"/>
    </xf>
    <xf numFmtId="3" fontId="14" fillId="0" borderId="25" xfId="0" applyNumberFormat="1" applyFont="1" applyBorder="1" applyAlignment="1">
      <alignment horizontal="center" vertical="center" wrapText="1"/>
    </xf>
    <xf numFmtId="0" fontId="31" fillId="0" borderId="0" xfId="113" applyFont="1" applyAlignment="1">
      <alignment horizontal="left" vertical="top" wrapText="1"/>
    </xf>
    <xf numFmtId="0" fontId="31" fillId="0" borderId="0" xfId="114" applyFont="1" applyAlignment="1">
      <alignment horizontal="left" vertical="top" wrapText="1"/>
    </xf>
    <xf numFmtId="0" fontId="31" fillId="0" borderId="12" xfId="75" applyFont="1" applyBorder="1" applyAlignment="1">
      <alignment horizontal="center" vertical="center" wrapText="1"/>
    </xf>
    <xf numFmtId="0" fontId="31" fillId="0" borderId="7" xfId="75" applyFont="1" applyBorder="1" applyAlignment="1">
      <alignment horizontal="center" vertical="center" wrapText="1"/>
    </xf>
    <xf numFmtId="1" fontId="19" fillId="0" borderId="3" xfId="0" applyNumberFormat="1" applyFont="1" applyBorder="1" applyAlignment="1">
      <alignment horizontal="center" vertical="center" wrapText="1"/>
    </xf>
    <xf numFmtId="1" fontId="19" fillId="0" borderId="25" xfId="0" applyNumberFormat="1" applyFont="1" applyBorder="1" applyAlignment="1">
      <alignment horizontal="center" vertical="center" wrapText="1"/>
    </xf>
    <xf numFmtId="0" fontId="15" fillId="0" borderId="4" xfId="75" applyFont="1" applyBorder="1" applyAlignment="1">
      <alignment horizontal="center" vertical="center"/>
    </xf>
    <xf numFmtId="0" fontId="15" fillId="0" borderId="11" xfId="75" applyFont="1" applyBorder="1" applyAlignment="1">
      <alignment horizontal="center" vertical="center"/>
    </xf>
    <xf numFmtId="0" fontId="15" fillId="0" borderId="0" xfId="0" applyFont="1" applyAlignment="1">
      <alignment horizontal="center" vertical="top" wrapText="1"/>
    </xf>
    <xf numFmtId="0" fontId="14" fillId="0" borderId="25" xfId="92" applyFont="1" applyBorder="1" applyAlignment="1">
      <alignment horizontal="center" vertical="center"/>
    </xf>
    <xf numFmtId="2" fontId="70" fillId="0" borderId="1" xfId="91" applyNumberFormat="1" applyFont="1" applyBorder="1" applyAlignment="1">
      <alignment horizontal="center" vertical="center"/>
    </xf>
    <xf numFmtId="2" fontId="14" fillId="0" borderId="25" xfId="113" applyNumberFormat="1" applyFont="1" applyBorder="1" applyAlignment="1">
      <alignment horizontal="center" vertical="center"/>
    </xf>
    <xf numFmtId="0" fontId="14" fillId="0" borderId="0" xfId="75" applyFont="1" applyAlignment="1">
      <alignment horizontal="left" vertical="top" wrapText="1"/>
    </xf>
    <xf numFmtId="14" fontId="15" fillId="0" borderId="0" xfId="98" applyNumberFormat="1" applyFont="1" applyAlignment="1">
      <alignment horizontal="center" vertical="center" wrapText="1"/>
    </xf>
    <xf numFmtId="0" fontId="15" fillId="0" borderId="1" xfId="98" applyFont="1" applyBorder="1" applyAlignment="1" applyProtection="1">
      <alignment horizontal="center" vertical="center" wrapText="1"/>
      <protection locked="0"/>
    </xf>
    <xf numFmtId="0" fontId="15" fillId="0" borderId="1" xfId="98" applyFont="1" applyBorder="1" applyAlignment="1">
      <alignment horizontal="center" vertical="center"/>
    </xf>
    <xf numFmtId="0" fontId="15" fillId="0" borderId="1" xfId="98" applyFont="1" applyBorder="1" applyAlignment="1">
      <alignment horizontal="center" vertical="center" wrapText="1"/>
    </xf>
    <xf numFmtId="0" fontId="15" fillId="0" borderId="5" xfId="75" applyFont="1" applyBorder="1" applyAlignment="1">
      <alignment horizontal="center" vertical="center" wrapText="1"/>
    </xf>
    <xf numFmtId="0" fontId="15" fillId="0" borderId="0" xfId="85" applyFont="1" applyAlignment="1">
      <alignment horizontal="center" vertical="top" wrapText="1"/>
    </xf>
    <xf numFmtId="2" fontId="14" fillId="0" borderId="25" xfId="213" applyNumberFormat="1" applyFont="1" applyBorder="1" applyAlignment="1">
      <alignment horizontal="center" vertical="center"/>
    </xf>
    <xf numFmtId="0" fontId="31" fillId="0" borderId="0" xfId="114" applyFont="1" applyAlignment="1">
      <alignment vertical="top" wrapText="1"/>
    </xf>
    <xf numFmtId="0" fontId="14" fillId="0" borderId="0" xfId="98" applyFont="1" applyAlignment="1">
      <alignment vertical="top" wrapText="1"/>
    </xf>
    <xf numFmtId="0" fontId="31" fillId="0" borderId="0" xfId="75" applyFont="1" applyAlignment="1">
      <alignment horizontal="center" vertical="center" wrapText="1"/>
    </xf>
    <xf numFmtId="2" fontId="14" fillId="0" borderId="0" xfId="113" applyNumberFormat="1" applyFont="1" applyAlignment="1">
      <alignment horizontal="center" vertical="center"/>
    </xf>
    <xf numFmtId="0" fontId="31" fillId="0" borderId="0" xfId="75" applyFont="1" applyAlignment="1">
      <alignment horizontal="left" vertical="center"/>
    </xf>
    <xf numFmtId="0" fontId="39" fillId="0" borderId="0" xfId="113" applyFont="1" applyAlignment="1">
      <alignment horizontal="left" vertical="top" wrapText="1"/>
    </xf>
    <xf numFmtId="165" fontId="39" fillId="0" borderId="0" xfId="113" applyNumberFormat="1" applyFont="1" applyAlignment="1">
      <alignment horizontal="left" vertical="top" wrapText="1"/>
    </xf>
    <xf numFmtId="0" fontId="31" fillId="0" borderId="0" xfId="0" applyFont="1" applyAlignment="1">
      <alignment horizontal="left" vertical="top" wrapText="1"/>
    </xf>
    <xf numFmtId="0" fontId="39" fillId="0" borderId="0" xfId="0" applyFont="1" applyAlignment="1">
      <alignment horizontal="left" vertical="top" wrapText="1"/>
    </xf>
    <xf numFmtId="2" fontId="19" fillId="0" borderId="25" xfId="1" applyNumberFormat="1" applyFont="1" applyFill="1" applyBorder="1" applyAlignment="1">
      <alignment horizontal="center" vertical="center" wrapText="1"/>
    </xf>
    <xf numFmtId="0" fontId="12" fillId="0" borderId="0" xfId="0" applyFont="1" applyAlignment="1">
      <alignment horizontal="left"/>
    </xf>
    <xf numFmtId="0" fontId="15" fillId="0" borderId="0" xfId="0" applyFont="1" applyAlignment="1">
      <alignment horizontal="left" vertical="top" wrapText="1"/>
    </xf>
    <xf numFmtId="0" fontId="14" fillId="0" borderId="0" xfId="0" applyFont="1" applyAlignment="1">
      <alignment horizontal="left" vertical="top" wrapText="1"/>
    </xf>
    <xf numFmtId="0" fontId="14" fillId="0" borderId="0" xfId="0" applyFont="1" applyAlignment="1">
      <alignment vertical="top" wrapText="1"/>
    </xf>
    <xf numFmtId="0" fontId="15" fillId="0" borderId="0" xfId="111" applyFont="1" applyAlignment="1">
      <alignment wrapText="1"/>
    </xf>
    <xf numFmtId="0" fontId="15" fillId="0" borderId="25" xfId="75" applyFont="1" applyBorder="1" applyAlignment="1">
      <alignment horizontal="center" vertical="center" wrapText="1"/>
    </xf>
    <xf numFmtId="1" fontId="14" fillId="0" borderId="0" xfId="98" applyNumberFormat="1" applyFont="1" applyAlignment="1">
      <alignment horizontal="left" vertical="center" wrapText="1"/>
    </xf>
    <xf numFmtId="1" fontId="14" fillId="0" borderId="0" xfId="98" applyNumberFormat="1" applyFont="1" applyAlignment="1">
      <alignment horizontal="left" vertical="top" wrapText="1"/>
    </xf>
    <xf numFmtId="0" fontId="14" fillId="0" borderId="0" xfId="124" applyFont="1" applyAlignment="1">
      <alignment horizontal="left" wrapText="1"/>
    </xf>
    <xf numFmtId="1" fontId="15" fillId="0" borderId="25" xfId="98" applyNumberFormat="1" applyFont="1" applyBorder="1" applyAlignment="1">
      <alignment horizontal="center" vertical="center"/>
    </xf>
    <xf numFmtId="49" fontId="14" fillId="0" borderId="3" xfId="98" applyNumberFormat="1" applyFont="1" applyBorder="1" applyAlignment="1">
      <alignment horizontal="center" vertical="center"/>
    </xf>
    <xf numFmtId="0" fontId="14" fillId="0" borderId="29" xfId="98" applyFont="1" applyBorder="1" applyAlignment="1">
      <alignment horizontal="center" vertical="center" wrapText="1"/>
    </xf>
    <xf numFmtId="0" fontId="14" fillId="0" borderId="3" xfId="98" applyFont="1" applyBorder="1" applyAlignment="1">
      <alignment horizontal="center" vertical="center" wrapText="1"/>
    </xf>
    <xf numFmtId="0" fontId="14" fillId="0" borderId="1" xfId="98" applyFont="1" applyBorder="1" applyAlignment="1">
      <alignment horizontal="center" vertical="center" wrapText="1"/>
    </xf>
    <xf numFmtId="0" fontId="14" fillId="0" borderId="25" xfId="98" applyFont="1" applyBorder="1" applyAlignment="1">
      <alignment horizontal="center" vertical="center" wrapText="1"/>
    </xf>
    <xf numFmtId="0" fontId="14" fillId="0" borderId="1" xfId="98" applyFont="1" applyBorder="1" applyAlignment="1">
      <alignment horizontal="center" vertical="center"/>
    </xf>
    <xf numFmtId="0" fontId="14" fillId="0" borderId="4" xfId="98" applyFont="1" applyBorder="1" applyAlignment="1">
      <alignment vertical="center" wrapText="1"/>
    </xf>
    <xf numFmtId="0" fontId="14" fillId="0" borderId="8" xfId="98" applyFont="1" applyBorder="1" applyAlignment="1">
      <alignment vertical="center" wrapText="1"/>
    </xf>
    <xf numFmtId="0" fontId="15" fillId="0" borderId="1" xfId="111" applyFont="1" applyBorder="1" applyAlignment="1">
      <alignment horizontal="center"/>
    </xf>
    <xf numFmtId="0" fontId="14" fillId="0" borderId="1" xfId="110" applyFont="1" applyBorder="1" applyAlignment="1">
      <alignment horizontal="center" vertical="top" wrapText="1"/>
    </xf>
    <xf numFmtId="0" fontId="14" fillId="0" borderId="1" xfId="110" applyFont="1" applyBorder="1" applyAlignment="1">
      <alignment horizontal="center" vertical="center" wrapText="1"/>
    </xf>
    <xf numFmtId="0" fontId="14" fillId="0" borderId="1" xfId="75" applyFont="1" applyBorder="1" applyAlignment="1">
      <alignment vertical="center"/>
    </xf>
    <xf numFmtId="0" fontId="14" fillId="0" borderId="1" xfId="110" applyFont="1" applyBorder="1" applyAlignment="1">
      <alignment vertical="top" wrapText="1"/>
    </xf>
    <xf numFmtId="0" fontId="15" fillId="0" borderId="0" xfId="98" applyFont="1" applyAlignment="1">
      <alignment vertical="center"/>
    </xf>
    <xf numFmtId="14" fontId="14" fillId="0" borderId="0" xfId="98" applyNumberFormat="1" applyFont="1" applyAlignment="1">
      <alignment vertical="center" wrapText="1"/>
    </xf>
    <xf numFmtId="1" fontId="14" fillId="0" borderId="0" xfId="98" applyNumberFormat="1" applyFont="1" applyAlignment="1" applyProtection="1">
      <alignment horizontal="center" vertical="center"/>
      <protection locked="0"/>
    </xf>
    <xf numFmtId="14" fontId="15" fillId="0" borderId="0" xfId="98" applyNumberFormat="1" applyFont="1" applyAlignment="1">
      <alignment horizontal="left" wrapText="1"/>
    </xf>
    <xf numFmtId="14" fontId="15" fillId="0" borderId="0" xfId="98" applyNumberFormat="1" applyFont="1" applyAlignment="1">
      <alignment horizontal="center" wrapText="1"/>
    </xf>
    <xf numFmtId="166" fontId="14" fillId="0" borderId="0" xfId="56" applyNumberFormat="1" applyFont="1" applyFill="1" applyAlignment="1">
      <alignment horizontal="left" vertical="center"/>
    </xf>
    <xf numFmtId="43" fontId="14" fillId="0" borderId="0" xfId="56" applyNumberFormat="1" applyFont="1" applyFill="1" applyAlignment="1">
      <alignment horizontal="left" vertical="center"/>
    </xf>
    <xf numFmtId="0" fontId="14" fillId="0" borderId="0" xfId="98" applyFont="1" applyAlignment="1">
      <alignment horizontal="center" vertical="center" wrapText="1"/>
    </xf>
    <xf numFmtId="0" fontId="14" fillId="0" borderId="0" xfId="98" applyFont="1" applyAlignment="1">
      <alignment wrapText="1"/>
    </xf>
    <xf numFmtId="0" fontId="14" fillId="0" borderId="0" xfId="98" applyFont="1" applyAlignment="1">
      <alignment horizontal="center" wrapText="1"/>
    </xf>
    <xf numFmtId="0" fontId="59" fillId="0" borderId="0" xfId="75" applyFont="1" applyAlignment="1">
      <alignment vertical="top" wrapText="1"/>
    </xf>
    <xf numFmtId="14" fontId="15" fillId="0" borderId="0" xfId="98" applyNumberFormat="1" applyFont="1" applyAlignment="1">
      <alignment vertical="center" wrapText="1"/>
    </xf>
    <xf numFmtId="0" fontId="14" fillId="0" borderId="0" xfId="0" applyFont="1" applyAlignment="1">
      <alignment horizontal="left"/>
    </xf>
    <xf numFmtId="0" fontId="14" fillId="0" borderId="0" xfId="75" applyFont="1" applyAlignment="1">
      <alignment vertical="top"/>
    </xf>
    <xf numFmtId="0" fontId="14" fillId="0" borderId="1" xfId="98" applyFont="1" applyBorder="1" applyAlignment="1">
      <alignment horizontal="left" vertical="center"/>
    </xf>
    <xf numFmtId="0" fontId="14" fillId="0" borderId="9" xfId="98" applyFont="1" applyBorder="1" applyAlignment="1">
      <alignment horizontal="center" vertical="center"/>
    </xf>
    <xf numFmtId="0" fontId="14" fillId="0" borderId="7" xfId="98" applyFont="1" applyBorder="1" applyAlignment="1">
      <alignment vertical="center" wrapText="1"/>
    </xf>
    <xf numFmtId="0" fontId="14" fillId="0" borderId="0" xfId="0" applyFont="1" applyAlignment="1">
      <alignment vertical="center"/>
    </xf>
    <xf numFmtId="0" fontId="29" fillId="0" borderId="0" xfId="98" applyFont="1"/>
    <xf numFmtId="0" fontId="15" fillId="0" borderId="1" xfId="98" applyFont="1" applyBorder="1" applyAlignment="1" applyProtection="1">
      <alignment vertical="center" wrapText="1"/>
      <protection locked="0"/>
    </xf>
    <xf numFmtId="0" fontId="15" fillId="0" borderId="0" xfId="85" applyFont="1" applyAlignment="1">
      <alignment vertical="center" wrapText="1"/>
    </xf>
    <xf numFmtId="0" fontId="15" fillId="0" borderId="0" xfId="85" applyFont="1" applyAlignment="1">
      <alignment vertical="top" wrapText="1"/>
    </xf>
    <xf numFmtId="0" fontId="15" fillId="0" borderId="25" xfId="85" applyFont="1" applyBorder="1" applyAlignment="1" applyProtection="1">
      <alignment horizontal="center" vertical="center" wrapText="1"/>
      <protection locked="0"/>
    </xf>
    <xf numFmtId="0" fontId="15" fillId="0" borderId="25" xfId="85" applyFont="1" applyBorder="1" applyAlignment="1">
      <alignment horizontal="center" vertical="center"/>
    </xf>
    <xf numFmtId="0" fontId="13" fillId="0" borderId="0" xfId="0" applyFont="1" applyAlignment="1">
      <alignment vertical="center" wrapText="1"/>
    </xf>
    <xf numFmtId="0" fontId="13" fillId="0" borderId="0" xfId="85" applyFont="1"/>
    <xf numFmtId="0" fontId="28" fillId="0" borderId="0" xfId="103" applyFont="1" applyAlignment="1">
      <alignment vertical="top" wrapText="1"/>
    </xf>
    <xf numFmtId="2" fontId="14" fillId="0" borderId="1" xfId="207" applyNumberFormat="1" applyFont="1" applyFill="1" applyBorder="1" applyAlignment="1">
      <alignment horizontal="center" vertical="center"/>
    </xf>
    <xf numFmtId="0" fontId="28" fillId="0" borderId="0" xfId="103" applyFont="1" applyAlignment="1">
      <alignment vertical="top"/>
    </xf>
    <xf numFmtId="0" fontId="19" fillId="0" borderId="0" xfId="103" applyFont="1" applyAlignment="1">
      <alignment vertical="top"/>
    </xf>
    <xf numFmtId="0" fontId="35" fillId="0" borderId="0" xfId="103" applyFont="1" applyAlignment="1">
      <alignment horizontal="center" wrapText="1"/>
    </xf>
    <xf numFmtId="2" fontId="19" fillId="0" borderId="1" xfId="216" applyNumberFormat="1" applyFont="1" applyBorder="1" applyAlignment="1">
      <alignment horizontal="center" vertical="center"/>
    </xf>
    <xf numFmtId="2" fontId="19" fillId="0" borderId="1" xfId="207" applyNumberFormat="1" applyFont="1" applyFill="1" applyBorder="1" applyAlignment="1">
      <alignment horizontal="center" vertical="center"/>
    </xf>
    <xf numFmtId="2" fontId="17" fillId="0" borderId="25" xfId="207" applyNumberFormat="1" applyFont="1" applyFill="1" applyBorder="1" applyAlignment="1">
      <alignment horizontal="center" vertical="center"/>
    </xf>
    <xf numFmtId="0" fontId="14" fillId="0" borderId="1" xfId="103" applyFont="1" applyBorder="1" applyAlignment="1">
      <alignment horizontal="center" vertical="distributed"/>
    </xf>
    <xf numFmtId="0" fontId="14" fillId="0" borderId="1" xfId="103" applyFont="1" applyBorder="1" applyAlignment="1">
      <alignment horizontal="center" vertical="top" wrapText="1"/>
    </xf>
    <xf numFmtId="0" fontId="14" fillId="0" borderId="25" xfId="195" applyFont="1" applyBorder="1" applyAlignment="1">
      <alignment horizontal="center" vertical="center"/>
    </xf>
    <xf numFmtId="0" fontId="14" fillId="0" borderId="25" xfId="195" applyFont="1" applyBorder="1" applyAlignment="1">
      <alignment horizontal="center" vertical="center" wrapText="1"/>
    </xf>
    <xf numFmtId="0" fontId="19" fillId="0" borderId="0" xfId="103" applyFont="1" applyAlignment="1">
      <alignment wrapText="1"/>
    </xf>
    <xf numFmtId="0" fontId="13" fillId="0" borderId="0" xfId="103" applyFont="1" applyAlignment="1">
      <alignment vertical="center" wrapText="1"/>
    </xf>
    <xf numFmtId="0" fontId="17" fillId="0" borderId="0" xfId="103" applyFont="1" applyAlignment="1">
      <alignment vertical="center" wrapText="1"/>
    </xf>
    <xf numFmtId="0" fontId="14" fillId="0" borderId="0" xfId="103" applyFont="1" applyAlignment="1">
      <alignment vertical="top" wrapText="1"/>
    </xf>
    <xf numFmtId="0" fontId="19" fillId="0" borderId="25" xfId="103" applyFont="1" applyBorder="1" applyAlignment="1">
      <alignment vertical="center" wrapText="1"/>
    </xf>
    <xf numFmtId="167" fontId="14" fillId="0" borderId="10" xfId="69" applyNumberFormat="1" applyFont="1" applyBorder="1" applyAlignment="1">
      <alignment horizontal="center" vertical="center"/>
    </xf>
    <xf numFmtId="0" fontId="41" fillId="0" borderId="1" xfId="91" applyFont="1" applyBorder="1" applyAlignment="1">
      <alignment horizontal="center" vertical="center" wrapText="1"/>
    </xf>
    <xf numFmtId="0" fontId="31" fillId="0" borderId="0" xfId="91" applyFont="1" applyAlignment="1">
      <alignment horizontal="center" vertical="center" wrapText="1"/>
    </xf>
    <xf numFmtId="0" fontId="15" fillId="0" borderId="1" xfId="75" applyFont="1" applyBorder="1" applyAlignment="1">
      <alignment horizontal="center" vertical="center" wrapText="1"/>
    </xf>
    <xf numFmtId="2" fontId="15" fillId="0" borderId="25" xfId="113" applyNumberFormat="1" applyFont="1" applyBorder="1" applyAlignment="1">
      <alignment horizontal="center" vertical="center"/>
    </xf>
    <xf numFmtId="2" fontId="19" fillId="0" borderId="25" xfId="122" applyNumberFormat="1" applyFont="1" applyFill="1" applyBorder="1" applyAlignment="1">
      <alignment horizontal="center" vertical="center"/>
    </xf>
    <xf numFmtId="1" fontId="15" fillId="0" borderId="25" xfId="73" applyNumberFormat="1" applyFont="1" applyBorder="1" applyAlignment="1">
      <alignment horizontal="center" vertical="center"/>
    </xf>
    <xf numFmtId="2" fontId="14" fillId="0" borderId="0" xfId="207" applyNumberFormat="1" applyFont="1" applyFill="1" applyBorder="1" applyAlignment="1">
      <alignment horizontal="center" vertical="center"/>
    </xf>
    <xf numFmtId="0" fontId="98" fillId="0" borderId="0" xfId="0" applyFont="1" applyAlignment="1">
      <alignment horizontal="justify" vertical="center"/>
    </xf>
    <xf numFmtId="0" fontId="22" fillId="0" borderId="0" xfId="102" applyFont="1" applyAlignment="1">
      <alignment wrapText="1"/>
    </xf>
    <xf numFmtId="14" fontId="13" fillId="0" borderId="0" xfId="102" applyNumberFormat="1" applyFont="1"/>
    <xf numFmtId="2" fontId="19" fillId="0" borderId="0" xfId="124" applyNumberFormat="1" applyFont="1" applyAlignment="1">
      <alignment horizontal="center" vertical="center"/>
    </xf>
    <xf numFmtId="2" fontId="19" fillId="0" borderId="0" xfId="207" applyNumberFormat="1" applyFont="1" applyFill="1" applyBorder="1" applyAlignment="1">
      <alignment horizontal="center" vertical="center"/>
    </xf>
    <xf numFmtId="0" fontId="0" fillId="0" borderId="0" xfId="75" applyFont="1" applyAlignment="1">
      <alignment horizontal="left"/>
    </xf>
    <xf numFmtId="0" fontId="13" fillId="0" borderId="0" xfId="75" applyFont="1" applyAlignment="1">
      <alignment wrapText="1"/>
    </xf>
    <xf numFmtId="0" fontId="98" fillId="0" borderId="0" xfId="0" applyFont="1" applyAlignment="1">
      <alignment horizontal="left" vertical="center" indent="4"/>
    </xf>
    <xf numFmtId="14" fontId="13" fillId="0" borderId="0" xfId="75" applyNumberFormat="1" applyFont="1"/>
    <xf numFmtId="1" fontId="14" fillId="0" borderId="1" xfId="75" applyNumberFormat="1" applyFont="1" applyBorder="1" applyAlignment="1">
      <alignment horizontal="center" vertical="top"/>
    </xf>
    <xf numFmtId="0" fontId="14" fillId="0" borderId="3" xfId="75" applyFont="1" applyBorder="1" applyAlignment="1">
      <alignment vertical="center" wrapText="1"/>
    </xf>
    <xf numFmtId="0" fontId="15" fillId="0" borderId="5" xfId="98" applyFont="1" applyBorder="1" applyAlignment="1">
      <alignment horizontal="center" vertical="center"/>
    </xf>
    <xf numFmtId="0" fontId="15" fillId="0" borderId="5" xfId="98" applyFont="1" applyBorder="1" applyAlignment="1">
      <alignment horizontal="center" vertical="center" wrapText="1"/>
    </xf>
    <xf numFmtId="0" fontId="14" fillId="0" borderId="3" xfId="98" applyFont="1" applyBorder="1" applyAlignment="1">
      <alignment horizontal="left" vertical="top"/>
    </xf>
    <xf numFmtId="0" fontId="14" fillId="0" borderId="3" xfId="98" applyFont="1" applyBorder="1" applyAlignment="1">
      <alignment horizontal="center"/>
    </xf>
    <xf numFmtId="2" fontId="14" fillId="0" borderId="3" xfId="98" applyNumberFormat="1" applyFont="1" applyBorder="1" applyAlignment="1">
      <alignment horizontal="center"/>
    </xf>
    <xf numFmtId="0" fontId="100" fillId="0" borderId="0" xfId="0" applyFont="1"/>
    <xf numFmtId="0" fontId="14" fillId="0" borderId="0" xfId="109" applyFont="1" applyAlignment="1">
      <alignment vertical="top" wrapText="1"/>
    </xf>
    <xf numFmtId="49" fontId="14" fillId="0" borderId="0" xfId="98" applyNumberFormat="1" applyFont="1" applyAlignment="1">
      <alignment horizontal="center" vertical="center"/>
    </xf>
    <xf numFmtId="49" fontId="14" fillId="0" borderId="0" xfId="98" applyNumberFormat="1" applyFont="1" applyAlignment="1">
      <alignment horizontal="left" vertical="center"/>
    </xf>
    <xf numFmtId="0" fontId="14" fillId="0" borderId="0" xfId="98" applyFont="1" applyAlignment="1">
      <alignment vertical="center"/>
    </xf>
    <xf numFmtId="0" fontId="15" fillId="0" borderId="0" xfId="98" applyFont="1" applyAlignment="1">
      <alignment horizontal="left" vertical="center" wrapText="1"/>
    </xf>
    <xf numFmtId="0" fontId="15" fillId="0" borderId="29" xfId="75" applyFont="1" applyBorder="1" applyAlignment="1">
      <alignment horizontal="center" vertical="center" wrapText="1"/>
    </xf>
    <xf numFmtId="0" fontId="101" fillId="0" borderId="0" xfId="71" applyFont="1" applyAlignment="1">
      <alignment horizontal="left"/>
    </xf>
    <xf numFmtId="0" fontId="59" fillId="0" borderId="0" xfId="71" applyFont="1" applyAlignment="1">
      <alignment horizontal="left" vertical="center"/>
    </xf>
    <xf numFmtId="0" fontId="101" fillId="0" borderId="0" xfId="75" applyFont="1" applyAlignment="1">
      <alignment horizontal="left"/>
    </xf>
    <xf numFmtId="0" fontId="64" fillId="0" borderId="0" xfId="98" applyFont="1" applyAlignment="1">
      <alignment wrapText="1"/>
    </xf>
    <xf numFmtId="0" fontId="15" fillId="0" borderId="25" xfId="215" applyFont="1" applyBorder="1" applyAlignment="1">
      <alignment horizontal="center"/>
    </xf>
    <xf numFmtId="0" fontId="14" fillId="0" borderId="5" xfId="124" applyFont="1" applyBorder="1" applyAlignment="1">
      <alignment horizontal="center" vertical="center"/>
    </xf>
    <xf numFmtId="49" fontId="14" fillId="0" borderId="26" xfId="212" applyNumberFormat="1" applyFont="1" applyBorder="1" applyAlignment="1">
      <alignment horizontal="left" vertical="center" wrapText="1"/>
    </xf>
    <xf numFmtId="49" fontId="14" fillId="0" borderId="5" xfId="124" applyNumberFormat="1" applyFont="1" applyBorder="1" applyAlignment="1">
      <alignment horizontal="center" vertical="center" wrapText="1"/>
    </xf>
    <xf numFmtId="0" fontId="14" fillId="0" borderId="26" xfId="124" applyFont="1" applyBorder="1" applyAlignment="1">
      <alignment horizontal="center" vertical="top" wrapText="1"/>
    </xf>
    <xf numFmtId="0" fontId="14" fillId="0" borderId="25" xfId="124" applyFont="1" applyBorder="1" applyAlignment="1">
      <alignment horizontal="center" wrapText="1"/>
    </xf>
    <xf numFmtId="49" fontId="14" fillId="0" borderId="25" xfId="124" applyNumberFormat="1" applyFont="1" applyBorder="1" applyAlignment="1">
      <alignment horizontal="center" vertical="center"/>
    </xf>
    <xf numFmtId="1" fontId="14" fillId="0" borderId="25" xfId="124" applyNumberFormat="1" applyFont="1" applyBorder="1" applyAlignment="1" applyProtection="1">
      <alignment horizontal="center"/>
      <protection locked="0"/>
    </xf>
    <xf numFmtId="1" fontId="15" fillId="0" borderId="25" xfId="102" applyNumberFormat="1" applyFont="1" applyBorder="1" applyAlignment="1">
      <alignment horizontal="center"/>
    </xf>
    <xf numFmtId="1" fontId="14" fillId="0" borderId="26" xfId="124" applyNumberFormat="1" applyFont="1" applyBorder="1" applyAlignment="1" applyProtection="1">
      <alignment horizontal="center"/>
      <protection locked="0"/>
    </xf>
    <xf numFmtId="1" fontId="14" fillId="0" borderId="25" xfId="124" applyNumberFormat="1" applyFont="1" applyBorder="1" applyAlignment="1" applyProtection="1">
      <alignment horizontal="center" vertical="center"/>
      <protection locked="0"/>
    </xf>
    <xf numFmtId="1" fontId="14" fillId="0" borderId="25" xfId="124" applyNumberFormat="1" applyFont="1" applyBorder="1" applyAlignment="1" applyProtection="1">
      <alignment horizontal="left"/>
      <protection locked="0"/>
    </xf>
    <xf numFmtId="1" fontId="14" fillId="0" borderId="26" xfId="124" applyNumberFormat="1" applyFont="1" applyBorder="1" applyAlignment="1">
      <alignment horizontal="center"/>
    </xf>
    <xf numFmtId="0" fontId="13" fillId="0" borderId="0" xfId="124" applyFont="1" applyAlignment="1">
      <alignment wrapText="1"/>
    </xf>
    <xf numFmtId="1" fontId="15" fillId="0" borderId="0" xfId="124" applyNumberFormat="1" applyFont="1" applyAlignment="1">
      <alignment vertical="top" wrapText="1"/>
    </xf>
    <xf numFmtId="0" fontId="15" fillId="0" borderId="25" xfId="124" applyFont="1" applyBorder="1" applyAlignment="1">
      <alignment horizontal="left" vertical="center" wrapText="1"/>
    </xf>
    <xf numFmtId="49" fontId="14" fillId="0" borderId="25" xfId="212" applyNumberFormat="1" applyFont="1" applyBorder="1" applyAlignment="1">
      <alignment horizontal="center" vertical="center" wrapText="1"/>
    </xf>
    <xf numFmtId="0" fontId="14" fillId="0" borderId="0" xfId="124" applyFont="1" applyAlignment="1">
      <alignment vertical="top"/>
    </xf>
    <xf numFmtId="0" fontId="14" fillId="0" borderId="0" xfId="124" applyFont="1" applyAlignment="1">
      <alignment vertical="center"/>
    </xf>
    <xf numFmtId="2" fontId="14" fillId="0" borderId="0" xfId="213" applyNumberFormat="1" applyFont="1" applyAlignment="1">
      <alignment horizontal="left"/>
    </xf>
    <xf numFmtId="0" fontId="59" fillId="0" borderId="0" xfId="124" applyAlignment="1">
      <alignment horizontal="left"/>
    </xf>
    <xf numFmtId="0" fontId="14" fillId="0" borderId="0" xfId="124" applyFont="1" applyAlignment="1">
      <alignment horizontal="left"/>
    </xf>
    <xf numFmtId="2" fontId="0" fillId="0" borderId="0" xfId="124" applyNumberFormat="1" applyFont="1" applyAlignment="1">
      <alignment horizontal="left"/>
    </xf>
    <xf numFmtId="0" fontId="14" fillId="0" borderId="0" xfId="124" applyFont="1" applyAlignment="1">
      <alignment horizontal="left" vertical="top"/>
    </xf>
    <xf numFmtId="0" fontId="59" fillId="0" borderId="0" xfId="124" applyAlignment="1">
      <alignment horizontal="left" vertical="top"/>
    </xf>
    <xf numFmtId="0" fontId="14" fillId="0" borderId="0" xfId="124" applyFont="1" applyAlignment="1">
      <alignment horizontal="left" vertical="top" wrapText="1"/>
    </xf>
    <xf numFmtId="0" fontId="14" fillId="0" borderId="3" xfId="75" applyFont="1" applyBorder="1" applyAlignment="1">
      <alignment horizontal="left" vertical="center" wrapText="1"/>
    </xf>
    <xf numFmtId="0" fontId="19" fillId="0" borderId="0" xfId="103" applyFont="1" applyAlignment="1">
      <alignment vertical="top" wrapText="1"/>
    </xf>
    <xf numFmtId="0" fontId="31" fillId="0" borderId="25" xfId="75" applyFont="1" applyBorder="1" applyAlignment="1">
      <alignment horizontal="center" vertical="center" wrapText="1"/>
    </xf>
    <xf numFmtId="0" fontId="15" fillId="0" borderId="25" xfId="0" applyFont="1" applyBorder="1" applyAlignment="1">
      <alignment horizontal="center" vertical="center" wrapText="1"/>
    </xf>
    <xf numFmtId="0" fontId="19" fillId="0" borderId="1" xfId="103" applyFont="1" applyBorder="1" applyAlignment="1">
      <alignment vertical="center" wrapText="1"/>
    </xf>
    <xf numFmtId="0" fontId="19" fillId="0" borderId="1" xfId="103" applyFont="1" applyBorder="1" applyAlignment="1">
      <alignment horizontal="center" vertical="center" wrapText="1"/>
    </xf>
    <xf numFmtId="0" fontId="15" fillId="0" borderId="1" xfId="75" applyFont="1" applyBorder="1" applyAlignment="1" applyProtection="1">
      <alignment horizontal="center" vertical="center" wrapText="1"/>
      <protection locked="0"/>
    </xf>
    <xf numFmtId="0" fontId="13" fillId="0" borderId="0" xfId="0" applyFont="1" applyAlignment="1">
      <alignment horizontal="center" vertical="center" wrapText="1"/>
    </xf>
    <xf numFmtId="43" fontId="14" fillId="0" borderId="25" xfId="122" applyFont="1" applyFill="1" applyBorder="1" applyAlignment="1">
      <alignment horizontal="center" vertical="center"/>
    </xf>
    <xf numFmtId="2" fontId="14" fillId="0" borderId="0" xfId="75" applyNumberFormat="1" applyFont="1" applyAlignment="1">
      <alignment vertical="center"/>
    </xf>
    <xf numFmtId="2" fontId="0" fillId="0" borderId="0" xfId="75" applyNumberFormat="1" applyFont="1"/>
    <xf numFmtId="2" fontId="101" fillId="0" borderId="0" xfId="71" applyNumberFormat="1" applyFont="1" applyAlignment="1">
      <alignment horizontal="left"/>
    </xf>
    <xf numFmtId="2" fontId="14" fillId="0" borderId="0" xfId="98" applyNumberFormat="1" applyFont="1"/>
    <xf numFmtId="2" fontId="59" fillId="0" borderId="0" xfId="98" applyNumberFormat="1" applyFont="1"/>
    <xf numFmtId="2" fontId="59" fillId="0" borderId="0" xfId="75" applyNumberFormat="1" applyFont="1"/>
    <xf numFmtId="2" fontId="31" fillId="0" borderId="25" xfId="75" applyNumberFormat="1" applyFont="1" applyBorder="1" applyAlignment="1">
      <alignment horizontal="center" wrapText="1"/>
    </xf>
    <xf numFmtId="0" fontId="19" fillId="0" borderId="0" xfId="0" applyFont="1" applyAlignment="1">
      <alignment vertical="center"/>
    </xf>
    <xf numFmtId="0" fontId="19" fillId="0" borderId="0" xfId="0" applyFont="1" applyAlignment="1">
      <alignment horizontal="left" vertical="center"/>
    </xf>
    <xf numFmtId="0" fontId="19" fillId="0" borderId="0" xfId="124" applyFont="1" applyAlignment="1">
      <alignment horizontal="left" vertical="center"/>
    </xf>
    <xf numFmtId="0" fontId="13" fillId="0" borderId="0" xfId="0" applyFont="1" applyAlignment="1">
      <alignment horizontal="center" vertical="center"/>
    </xf>
    <xf numFmtId="0" fontId="14" fillId="0" borderId="4" xfId="111" applyFont="1" applyBorder="1" applyAlignment="1">
      <alignment horizontal="center"/>
    </xf>
    <xf numFmtId="0" fontId="0" fillId="0" borderId="0" xfId="75" applyFont="1" applyAlignment="1">
      <alignment vertical="top" wrapText="1"/>
    </xf>
    <xf numFmtId="2" fontId="59" fillId="0" borderId="0" xfId="122" applyNumberFormat="1" applyFont="1" applyFill="1" applyBorder="1" applyAlignment="1">
      <alignment vertical="center"/>
    </xf>
    <xf numFmtId="0" fontId="17" fillId="0" borderId="5" xfId="98" applyFont="1" applyBorder="1" applyAlignment="1">
      <alignment horizontal="center" wrapText="1"/>
    </xf>
    <xf numFmtId="0" fontId="15" fillId="0" borderId="5" xfId="98" applyFont="1" applyBorder="1" applyAlignment="1">
      <alignment horizontal="center" vertical="top" wrapText="1"/>
    </xf>
    <xf numFmtId="49" fontId="14" fillId="0" borderId="0" xfId="75" applyNumberFormat="1" applyFont="1" applyAlignment="1">
      <alignment wrapText="1"/>
    </xf>
    <xf numFmtId="0" fontId="19" fillId="0" borderId="1" xfId="103" applyFont="1" applyBorder="1" applyAlignment="1">
      <alignment horizontal="center" vertical="center"/>
    </xf>
    <xf numFmtId="0" fontId="19" fillId="0" borderId="1" xfId="103" applyFont="1" applyBorder="1" applyAlignment="1">
      <alignment horizontal="center" vertical="distributed"/>
    </xf>
    <xf numFmtId="0" fontId="19" fillId="0" borderId="1" xfId="103" applyFont="1" applyBorder="1" applyAlignment="1">
      <alignment horizontal="center" vertical="top" wrapText="1"/>
    </xf>
    <xf numFmtId="3" fontId="14" fillId="0" borderId="1" xfId="0" applyNumberFormat="1" applyFont="1" applyBorder="1" applyAlignment="1">
      <alignment horizontal="center" vertical="center" wrapText="1"/>
    </xf>
    <xf numFmtId="2" fontId="14" fillId="0" borderId="1" xfId="103" applyNumberFormat="1" applyFont="1" applyBorder="1" applyAlignment="1">
      <alignment horizontal="center"/>
    </xf>
    <xf numFmtId="0" fontId="14" fillId="0" borderId="0" xfId="103" applyFont="1" applyAlignment="1">
      <alignment horizontal="center"/>
    </xf>
    <xf numFmtId="3" fontId="14" fillId="0" borderId="1" xfId="0" applyNumberFormat="1" applyFont="1" applyBorder="1" applyAlignment="1">
      <alignment horizontal="left" vertical="center" wrapText="1"/>
    </xf>
    <xf numFmtId="0" fontId="14" fillId="0" borderId="25" xfId="0" applyFont="1" applyBorder="1" applyAlignment="1">
      <alignment horizontal="center" vertical="center" wrapText="1"/>
    </xf>
    <xf numFmtId="0" fontId="15" fillId="0" borderId="1" xfId="75" applyFont="1" applyBorder="1" applyAlignment="1">
      <alignment vertical="center" wrapText="1"/>
    </xf>
    <xf numFmtId="0" fontId="15" fillId="0" borderId="1" xfId="75" applyFont="1" applyBorder="1" applyAlignment="1">
      <alignment horizontal="center" vertical="center"/>
    </xf>
    <xf numFmtId="0" fontId="96" fillId="0" borderId="25" xfId="75" applyFont="1" applyBorder="1" applyAlignment="1">
      <alignment horizontal="center" vertical="center" wrapText="1"/>
    </xf>
    <xf numFmtId="0" fontId="102" fillId="0" borderId="25" xfId="0" applyFont="1" applyBorder="1" applyAlignment="1">
      <alignment horizontal="center" vertical="center" wrapText="1"/>
    </xf>
    <xf numFmtId="0" fontId="15" fillId="0" borderId="4" xfId="240" applyFont="1" applyBorder="1" applyAlignment="1">
      <alignment horizontal="center" wrapText="1"/>
    </xf>
    <xf numFmtId="0" fontId="15" fillId="0" borderId="25" xfId="240" applyFont="1" applyBorder="1" applyAlignment="1">
      <alignment horizontal="center" wrapText="1"/>
    </xf>
    <xf numFmtId="0" fontId="14" fillId="0" borderId="26" xfId="98" applyFont="1" applyBorder="1"/>
    <xf numFmtId="0" fontId="14" fillId="0" borderId="28" xfId="98" applyFont="1" applyBorder="1"/>
    <xf numFmtId="0" fontId="14" fillId="0" borderId="27" xfId="98" applyFont="1" applyBorder="1" applyAlignment="1">
      <alignment horizontal="center"/>
    </xf>
    <xf numFmtId="49" fontId="19" fillId="0" borderId="1" xfId="98" applyNumberFormat="1" applyFont="1" applyBorder="1" applyAlignment="1">
      <alignment horizontal="center" vertical="center"/>
    </xf>
    <xf numFmtId="0" fontId="19" fillId="0" borderId="1" xfId="98" applyFont="1" applyBorder="1" applyAlignment="1">
      <alignment horizontal="center" vertical="center"/>
    </xf>
    <xf numFmtId="0" fontId="31" fillId="0" borderId="25" xfId="91" applyFont="1" applyBorder="1" applyAlignment="1">
      <alignment horizontal="center" vertical="center" wrapText="1"/>
    </xf>
    <xf numFmtId="14" fontId="29" fillId="0" borderId="0" xfId="98" applyNumberFormat="1" applyFont="1"/>
    <xf numFmtId="0" fontId="12" fillId="0" borderId="0" xfId="75" applyFont="1" applyAlignment="1">
      <alignment vertical="center" wrapText="1"/>
    </xf>
    <xf numFmtId="0" fontId="104" fillId="0" borderId="0" xfId="0" applyFont="1" applyAlignment="1">
      <alignment vertical="center" wrapText="1"/>
    </xf>
    <xf numFmtId="0" fontId="14" fillId="0" borderId="25" xfId="0" applyFont="1" applyBorder="1"/>
    <xf numFmtId="0" fontId="104" fillId="0" borderId="25" xfId="0" applyFont="1" applyBorder="1" applyAlignment="1">
      <alignment vertical="center" wrapText="1"/>
    </xf>
    <xf numFmtId="0" fontId="105" fillId="50" borderId="25" xfId="0" applyFont="1" applyFill="1" applyBorder="1" applyAlignment="1">
      <alignment vertical="center" wrapText="1"/>
    </xf>
    <xf numFmtId="2" fontId="99" fillId="0" borderId="25" xfId="0" applyNumberFormat="1" applyFont="1" applyBorder="1" applyAlignment="1">
      <alignment horizontal="center" vertical="center" wrapText="1"/>
    </xf>
    <xf numFmtId="0" fontId="19" fillId="48" borderId="25" xfId="0" applyFont="1" applyFill="1" applyBorder="1" applyAlignment="1">
      <alignment vertical="center"/>
    </xf>
    <xf numFmtId="0" fontId="19" fillId="51" borderId="25" xfId="0" applyFont="1" applyFill="1" applyBorder="1" applyAlignment="1">
      <alignment horizontal="left" vertical="center"/>
    </xf>
    <xf numFmtId="0" fontId="19" fillId="51" borderId="25" xfId="0" applyFont="1" applyFill="1" applyBorder="1" applyAlignment="1">
      <alignment vertical="center"/>
    </xf>
    <xf numFmtId="0" fontId="31" fillId="51" borderId="25" xfId="75" applyFont="1" applyFill="1" applyBorder="1" applyAlignment="1">
      <alignment wrapText="1"/>
    </xf>
    <xf numFmtId="0" fontId="41" fillId="0" borderId="0" xfId="113" applyFont="1" applyAlignment="1">
      <alignment horizontal="center" vertical="center"/>
    </xf>
    <xf numFmtId="0" fontId="73" fillId="0" borderId="0" xfId="0" applyFont="1" applyAlignment="1">
      <alignment horizontal="center" vertical="center" wrapText="1"/>
    </xf>
    <xf numFmtId="0" fontId="41" fillId="0" borderId="0" xfId="113" applyFont="1" applyAlignment="1">
      <alignment horizontal="center" vertical="center" wrapText="1"/>
    </xf>
    <xf numFmtId="2" fontId="31" fillId="0" borderId="0" xfId="1" applyNumberFormat="1" applyFont="1" applyFill="1" applyBorder="1" applyAlignment="1">
      <alignment horizontal="center" vertical="center" wrapText="1"/>
    </xf>
    <xf numFmtId="2" fontId="31" fillId="0" borderId="0" xfId="0" applyNumberFormat="1" applyFont="1" applyAlignment="1">
      <alignment horizontal="center" vertical="center" wrapText="1"/>
    </xf>
    <xf numFmtId="0" fontId="41" fillId="0" borderId="0" xfId="113" applyFont="1" applyAlignment="1">
      <alignment wrapText="1"/>
    </xf>
    <xf numFmtId="1" fontId="12" fillId="0" borderId="0" xfId="75" applyNumberFormat="1" applyFont="1"/>
    <xf numFmtId="0" fontId="102" fillId="0" borderId="0" xfId="0" applyFont="1" applyAlignment="1">
      <alignment horizontal="center" vertical="center" wrapText="1"/>
    </xf>
    <xf numFmtId="0" fontId="15" fillId="0" borderId="0" xfId="75" applyFont="1" applyAlignment="1">
      <alignment horizontal="center" vertical="center" wrapText="1"/>
    </xf>
    <xf numFmtId="2" fontId="21" fillId="0" borderId="0" xfId="1" applyNumberFormat="1" applyFont="1" applyFill="1" applyBorder="1" applyAlignment="1">
      <alignment horizontal="center" vertical="center" wrapText="1"/>
    </xf>
    <xf numFmtId="0" fontId="41" fillId="0" borderId="0" xfId="75" applyFont="1" applyAlignment="1">
      <alignment horizontal="center" vertical="center" wrapText="1"/>
    </xf>
    <xf numFmtId="2" fontId="31" fillId="0" borderId="0" xfId="75" applyNumberFormat="1" applyFont="1" applyAlignment="1">
      <alignment horizontal="center" wrapText="1"/>
    </xf>
    <xf numFmtId="1" fontId="17" fillId="0" borderId="0" xfId="0" applyNumberFormat="1" applyFont="1" applyAlignment="1">
      <alignment horizontal="center" vertical="center" wrapText="1"/>
    </xf>
    <xf numFmtId="2" fontId="19" fillId="0" borderId="0" xfId="1" applyNumberFormat="1" applyFont="1" applyFill="1" applyBorder="1" applyAlignment="1">
      <alignment horizontal="center" vertical="center" wrapText="1"/>
    </xf>
    <xf numFmtId="2" fontId="19" fillId="0" borderId="0" xfId="0" applyNumberFormat="1" applyFont="1" applyAlignment="1">
      <alignment horizontal="center" vertical="center" wrapText="1"/>
    </xf>
    <xf numFmtId="2" fontId="19" fillId="0" borderId="0" xfId="0" applyNumberFormat="1" applyFont="1" applyAlignment="1">
      <alignment horizontal="center" vertical="center"/>
    </xf>
    <xf numFmtId="2" fontId="19" fillId="0" borderId="0" xfId="113" applyNumberFormat="1" applyFont="1" applyAlignment="1">
      <alignment horizontal="center" vertical="center"/>
    </xf>
    <xf numFmtId="2" fontId="19" fillId="0" borderId="0" xfId="1" applyNumberFormat="1" applyFont="1" applyFill="1" applyBorder="1" applyAlignment="1">
      <alignment horizontal="center" vertical="center"/>
    </xf>
    <xf numFmtId="2" fontId="31" fillId="0" borderId="0" xfId="75" applyNumberFormat="1" applyFont="1" applyAlignment="1">
      <alignment wrapText="1"/>
    </xf>
    <xf numFmtId="167" fontId="31" fillId="0" borderId="0" xfId="75" applyNumberFormat="1" applyFont="1" applyAlignment="1">
      <alignment wrapText="1"/>
    </xf>
    <xf numFmtId="0" fontId="12" fillId="51" borderId="0" xfId="69" applyFont="1" applyFill="1" applyAlignment="1">
      <alignment vertical="center"/>
    </xf>
    <xf numFmtId="0" fontId="15" fillId="0" borderId="1" xfId="0" applyFont="1" applyBorder="1" applyAlignment="1">
      <alignment horizontal="center" vertical="center" wrapText="1"/>
    </xf>
    <xf numFmtId="0" fontId="14" fillId="48" borderId="25" xfId="0" applyFont="1" applyFill="1" applyBorder="1" applyAlignment="1">
      <alignment vertical="center"/>
    </xf>
    <xf numFmtId="43" fontId="14" fillId="0" borderId="0" xfId="122" applyFont="1" applyFill="1" applyBorder="1" applyAlignment="1">
      <alignment horizontal="center" vertical="center" wrapText="1"/>
    </xf>
    <xf numFmtId="2" fontId="14" fillId="0" borderId="0" xfId="122" applyNumberFormat="1" applyFont="1" applyFill="1" applyBorder="1" applyAlignment="1">
      <alignment horizontal="center" vertical="center" wrapText="1"/>
    </xf>
    <xf numFmtId="2" fontId="14" fillId="0" borderId="0" xfId="111" applyNumberFormat="1" applyFont="1" applyAlignment="1">
      <alignment horizontal="center"/>
    </xf>
    <xf numFmtId="0" fontId="14" fillId="51" borderId="25" xfId="0" applyFont="1" applyFill="1" applyBorder="1" applyAlignment="1">
      <alignment horizontal="left" vertical="center"/>
    </xf>
    <xf numFmtId="0" fontId="14" fillId="48" borderId="25" xfId="0" applyFont="1" applyFill="1" applyBorder="1" applyAlignment="1">
      <alignment horizontal="left" vertical="center"/>
    </xf>
    <xf numFmtId="0" fontId="12" fillId="51" borderId="25" xfId="75" applyFont="1" applyFill="1" applyBorder="1"/>
    <xf numFmtId="0" fontId="14" fillId="49" borderId="25" xfId="0" applyFont="1" applyFill="1" applyBorder="1" applyAlignment="1">
      <alignment horizontal="left" vertical="center"/>
    </xf>
    <xf numFmtId="0" fontId="14" fillId="51" borderId="25" xfId="0" applyFont="1" applyFill="1" applyBorder="1" applyAlignment="1">
      <alignment vertical="center"/>
    </xf>
    <xf numFmtId="2" fontId="19" fillId="0" borderId="0" xfId="103" applyNumberFormat="1" applyFont="1" applyAlignment="1">
      <alignment vertical="center" wrapText="1"/>
    </xf>
    <xf numFmtId="0" fontId="19" fillId="51" borderId="0" xfId="103" applyFont="1" applyFill="1" applyAlignment="1">
      <alignment horizontal="center" vertical="center" wrapText="1"/>
    </xf>
    <xf numFmtId="0" fontId="36" fillId="48" borderId="25" xfId="0" applyFont="1" applyFill="1" applyBorder="1" applyAlignment="1">
      <alignment vertical="center"/>
    </xf>
    <xf numFmtId="0" fontId="14" fillId="51" borderId="25" xfId="0" applyFont="1" applyFill="1" applyBorder="1" applyAlignment="1">
      <alignment horizontal="center" vertical="center"/>
    </xf>
    <xf numFmtId="0" fontId="106" fillId="48" borderId="25" xfId="0" applyFont="1" applyFill="1" applyBorder="1" applyAlignment="1">
      <alignment vertical="center"/>
    </xf>
    <xf numFmtId="0" fontId="106" fillId="51" borderId="25" xfId="0" applyFont="1" applyFill="1" applyBorder="1" applyAlignment="1">
      <alignment vertical="center"/>
    </xf>
    <xf numFmtId="0" fontId="14" fillId="48" borderId="25" xfId="0" applyFont="1" applyFill="1" applyBorder="1" applyAlignment="1">
      <alignment horizontal="center" vertical="center"/>
    </xf>
    <xf numFmtId="0" fontId="99" fillId="0" borderId="25" xfId="0" applyFont="1" applyBorder="1" applyAlignment="1">
      <alignment horizontal="center" vertical="center" wrapText="1"/>
    </xf>
    <xf numFmtId="0" fontId="107" fillId="0" borderId="25" xfId="239" applyFont="1" applyBorder="1"/>
    <xf numFmtId="0" fontId="107" fillId="0" borderId="25" xfId="239" applyFont="1" applyBorder="1" applyAlignment="1">
      <alignment wrapText="1"/>
    </xf>
    <xf numFmtId="2" fontId="16" fillId="0" borderId="25" xfId="0" applyNumberFormat="1" applyFont="1" applyBorder="1" applyAlignment="1">
      <alignment horizontal="center" vertical="center" wrapText="1"/>
    </xf>
    <xf numFmtId="2" fontId="14" fillId="0" borderId="25" xfId="0" applyNumberFormat="1" applyFont="1" applyBorder="1" applyAlignment="1">
      <alignment horizontal="center" vertical="center"/>
    </xf>
    <xf numFmtId="2" fontId="14" fillId="0" borderId="1" xfId="98" applyNumberFormat="1" applyFont="1" applyBorder="1" applyAlignment="1">
      <alignment horizontal="center" vertical="center"/>
    </xf>
    <xf numFmtId="1" fontId="14" fillId="0" borderId="0" xfId="98" applyNumberFormat="1" applyFont="1" applyAlignment="1">
      <alignment vertical="center" wrapText="1"/>
    </xf>
    <xf numFmtId="0" fontId="13" fillId="0" borderId="0" xfId="75" applyFont="1"/>
    <xf numFmtId="0" fontId="15" fillId="0" borderId="0" xfId="75" applyFont="1" applyAlignment="1">
      <alignment vertical="center"/>
    </xf>
    <xf numFmtId="0" fontId="14" fillId="0" borderId="25" xfId="0" applyFont="1" applyBorder="1" applyAlignment="1">
      <alignment vertical="center" wrapText="1"/>
    </xf>
    <xf numFmtId="0" fontId="14" fillId="0" borderId="25" xfId="215" applyFont="1" applyBorder="1" applyAlignment="1">
      <alignment horizontal="center" vertical="center"/>
    </xf>
    <xf numFmtId="0" fontId="14" fillId="0" borderId="25" xfId="215" applyFont="1" applyBorder="1" applyAlignment="1">
      <alignment vertical="center" wrapText="1"/>
    </xf>
    <xf numFmtId="0" fontId="13" fillId="0" borderId="0" xfId="111" applyFont="1"/>
    <xf numFmtId="14" fontId="14" fillId="0" borderId="0" xfId="98" applyNumberFormat="1" applyFont="1" applyAlignment="1">
      <alignment horizontal="left"/>
    </xf>
    <xf numFmtId="0" fontId="14" fillId="0" borderId="5" xfId="75" applyFont="1" applyBorder="1" applyAlignment="1">
      <alignment horizontal="center" vertical="top"/>
    </xf>
    <xf numFmtId="0" fontId="14" fillId="0" borderId="1" xfId="75" applyFont="1" applyBorder="1" applyAlignment="1">
      <alignment vertical="top" wrapText="1"/>
    </xf>
    <xf numFmtId="0" fontId="14" fillId="0" borderId="1" xfId="75" applyFont="1" applyBorder="1" applyAlignment="1">
      <alignment horizontal="center" vertical="top"/>
    </xf>
    <xf numFmtId="0" fontId="14" fillId="0" borderId="1" xfId="75" applyFont="1" applyBorder="1" applyAlignment="1">
      <alignment horizontal="left" vertical="top" wrapText="1"/>
    </xf>
    <xf numFmtId="0" fontId="13" fillId="0" borderId="0" xfId="124" applyFont="1" applyAlignment="1">
      <alignment horizontal="center"/>
    </xf>
    <xf numFmtId="0" fontId="15" fillId="0" borderId="30" xfId="124" applyFont="1" applyBorder="1" applyAlignment="1">
      <alignment horizontal="center" wrapText="1"/>
    </xf>
    <xf numFmtId="0" fontId="15" fillId="0" borderId="32" xfId="124" applyFont="1" applyBorder="1" applyAlignment="1">
      <alignment horizontal="center" wrapText="1"/>
    </xf>
    <xf numFmtId="2" fontId="14" fillId="0" borderId="25" xfId="118" applyNumberFormat="1" applyFont="1" applyFill="1" applyBorder="1" applyAlignment="1">
      <alignment horizontal="center" vertical="center"/>
    </xf>
    <xf numFmtId="0" fontId="14" fillId="0" borderId="25" xfId="124" applyFont="1" applyBorder="1" applyAlignment="1">
      <alignment vertical="center"/>
    </xf>
    <xf numFmtId="0" fontId="14" fillId="0" borderId="26" xfId="124" applyFont="1" applyBorder="1" applyAlignment="1">
      <alignment horizontal="center" wrapText="1"/>
    </xf>
    <xf numFmtId="0" fontId="14" fillId="0" borderId="26" xfId="124" applyFont="1" applyBorder="1" applyAlignment="1">
      <alignment horizontal="center" vertical="center" wrapText="1"/>
    </xf>
    <xf numFmtId="2" fontId="14" fillId="0" borderId="25" xfId="124" applyNumberFormat="1" applyFont="1" applyBorder="1" applyAlignment="1">
      <alignment horizontal="center" vertical="center" wrapText="1"/>
    </xf>
    <xf numFmtId="2" fontId="14" fillId="0" borderId="5" xfId="219" applyNumberFormat="1" applyFont="1" applyBorder="1" applyAlignment="1">
      <alignment horizontal="center" vertical="center"/>
    </xf>
    <xf numFmtId="0" fontId="14" fillId="0" borderId="33" xfId="124" applyFont="1" applyBorder="1" applyAlignment="1">
      <alignment horizontal="center" wrapText="1"/>
    </xf>
    <xf numFmtId="168" fontId="14" fillId="0" borderId="34" xfId="124" applyNumberFormat="1" applyFont="1" applyBorder="1" applyAlignment="1">
      <alignment horizontal="center" wrapText="1"/>
    </xf>
    <xf numFmtId="0" fontId="14" fillId="0" borderId="35" xfId="124" applyFont="1" applyBorder="1" applyAlignment="1">
      <alignment horizontal="center" wrapText="1"/>
    </xf>
    <xf numFmtId="0" fontId="14" fillId="0" borderId="36" xfId="124" applyFont="1" applyBorder="1" applyAlignment="1">
      <alignment horizontal="justify" vertical="top" wrapText="1"/>
    </xf>
    <xf numFmtId="168" fontId="14" fillId="0" borderId="37" xfId="124" applyNumberFormat="1" applyFont="1" applyBorder="1" applyAlignment="1">
      <alignment horizontal="center" wrapText="1"/>
    </xf>
    <xf numFmtId="168" fontId="14" fillId="0" borderId="38" xfId="124" applyNumberFormat="1" applyFont="1" applyBorder="1" applyAlignment="1">
      <alignment horizontal="center" wrapText="1"/>
    </xf>
    <xf numFmtId="0" fontId="15" fillId="0" borderId="31" xfId="124" applyFont="1" applyBorder="1" applyAlignment="1">
      <alignment horizontal="center" vertical="center" wrapText="1"/>
    </xf>
    <xf numFmtId="0" fontId="15" fillId="0" borderId="0" xfId="75" applyFont="1" applyAlignment="1">
      <alignment vertical="top" wrapText="1"/>
    </xf>
    <xf numFmtId="0" fontId="14" fillId="0" borderId="4" xfId="75" applyFont="1" applyBorder="1" applyAlignment="1">
      <alignment horizontal="center" vertical="center" wrapText="1"/>
    </xf>
    <xf numFmtId="0" fontId="15" fillId="0" borderId="0" xfId="98" applyFont="1" applyAlignment="1">
      <alignment horizontal="center"/>
    </xf>
    <xf numFmtId="0" fontId="15" fillId="0" borderId="5" xfId="0" applyFont="1" applyBorder="1" applyAlignment="1">
      <alignment horizontal="center" vertical="center" wrapText="1"/>
    </xf>
    <xf numFmtId="0" fontId="19" fillId="0" borderId="25" xfId="103" applyFont="1" applyBorder="1" applyAlignment="1">
      <alignment horizontal="center" vertical="center" wrapText="1"/>
    </xf>
    <xf numFmtId="0" fontId="14" fillId="0" borderId="1" xfId="0" applyFont="1" applyBorder="1" applyAlignment="1">
      <alignment horizontal="left" vertical="center" wrapText="1"/>
    </xf>
    <xf numFmtId="0" fontId="17" fillId="0" borderId="1" xfId="103" applyFont="1" applyBorder="1" applyAlignment="1">
      <alignment horizontal="center" vertical="center" wrapText="1"/>
    </xf>
    <xf numFmtId="0" fontId="14" fillId="0" borderId="25" xfId="98" applyFont="1" applyBorder="1" applyAlignment="1">
      <alignment horizontal="center" vertical="center"/>
    </xf>
    <xf numFmtId="0" fontId="15" fillId="0" borderId="5" xfId="75" applyFont="1" applyBorder="1" applyAlignment="1">
      <alignment vertical="center" wrapText="1"/>
    </xf>
    <xf numFmtId="2" fontId="14" fillId="0" borderId="1" xfId="111" applyNumberFormat="1" applyFont="1" applyBorder="1" applyAlignment="1">
      <alignment horizontal="center" vertical="center"/>
    </xf>
    <xf numFmtId="0" fontId="14" fillId="0" borderId="4" xfId="75" applyFont="1" applyBorder="1" applyAlignment="1">
      <alignment vertical="top" wrapText="1"/>
    </xf>
    <xf numFmtId="0" fontId="14" fillId="0" borderId="4" xfId="75" applyFont="1" applyBorder="1" applyAlignment="1">
      <alignment horizontal="center" vertical="top" wrapText="1"/>
    </xf>
    <xf numFmtId="0" fontId="14" fillId="0" borderId="4" xfId="75" applyFont="1" applyBorder="1" applyAlignment="1">
      <alignment horizontal="left" vertical="top" wrapText="1"/>
    </xf>
    <xf numFmtId="0" fontId="14" fillId="0" borderId="0" xfId="0" applyFont="1" applyAlignment="1">
      <alignment wrapText="1"/>
    </xf>
    <xf numFmtId="0" fontId="15" fillId="0" borderId="0" xfId="0" applyFont="1" applyAlignment="1">
      <alignment wrapText="1"/>
    </xf>
    <xf numFmtId="0" fontId="15" fillId="0" borderId="5" xfId="0" applyFont="1" applyBorder="1" applyAlignment="1">
      <alignment vertical="center" wrapText="1"/>
    </xf>
    <xf numFmtId="0" fontId="15" fillId="0" borderId="0" xfId="98" applyFont="1" applyAlignment="1">
      <alignment wrapText="1"/>
    </xf>
    <xf numFmtId="0" fontId="14" fillId="0" borderId="1" xfId="0" applyFont="1" applyBorder="1" applyAlignment="1">
      <alignment horizontal="center" vertical="top"/>
    </xf>
    <xf numFmtId="0" fontId="14" fillId="0" borderId="1" xfId="0" applyFont="1" applyBorder="1" applyAlignment="1">
      <alignment vertical="top"/>
    </xf>
    <xf numFmtId="0" fontId="14" fillId="0" borderId="1" xfId="0" applyFont="1" applyBorder="1" applyAlignment="1">
      <alignment horizontal="center" wrapText="1"/>
    </xf>
    <xf numFmtId="0" fontId="14" fillId="0" borderId="0" xfId="98" applyFont="1" applyAlignment="1">
      <alignment horizontal="left" vertical="center"/>
    </xf>
    <xf numFmtId="0" fontId="19" fillId="0" borderId="0" xfId="98" applyFont="1" applyAlignment="1">
      <alignment horizontal="left"/>
    </xf>
    <xf numFmtId="2" fontId="14" fillId="0" borderId="25" xfId="94" applyNumberFormat="1" applyFont="1" applyBorder="1" applyAlignment="1">
      <alignment horizontal="center" vertical="center"/>
    </xf>
    <xf numFmtId="49" fontId="14" fillId="0" borderId="25" xfId="98" applyNumberFormat="1" applyFont="1" applyBorder="1" applyAlignment="1">
      <alignment horizontal="center" vertical="center"/>
    </xf>
    <xf numFmtId="0" fontId="97" fillId="0" borderId="25" xfId="111" applyFont="1" applyBorder="1" applyAlignment="1">
      <alignment horizontal="center"/>
    </xf>
    <xf numFmtId="49" fontId="14" fillId="0" borderId="25" xfId="98" applyNumberFormat="1" applyFont="1" applyBorder="1" applyAlignment="1">
      <alignment horizontal="center" vertical="center" wrapText="1"/>
    </xf>
    <xf numFmtId="49" fontId="14" fillId="0" borderId="25" xfId="98" applyNumberFormat="1" applyFont="1" applyBorder="1" applyAlignment="1">
      <alignment horizontal="left" vertical="center" wrapText="1"/>
    </xf>
    <xf numFmtId="0" fontId="14" fillId="0" borderId="25" xfId="98" applyFont="1" applyBorder="1" applyAlignment="1">
      <alignment horizontal="left" vertical="center" wrapText="1"/>
    </xf>
    <xf numFmtId="0" fontId="14" fillId="0" borderId="25" xfId="98" applyFont="1" applyBorder="1" applyAlignment="1">
      <alignment horizontal="left" vertical="center"/>
    </xf>
    <xf numFmtId="2" fontId="15" fillId="0" borderId="25" xfId="113" applyNumberFormat="1" applyFont="1" applyBorder="1" applyAlignment="1">
      <alignment horizontal="center"/>
    </xf>
    <xf numFmtId="0" fontId="14" fillId="0" borderId="25" xfId="98" applyFont="1" applyBorder="1"/>
    <xf numFmtId="0" fontId="14" fillId="0" borderId="25" xfId="98" applyFont="1" applyBorder="1" applyAlignment="1">
      <alignment horizontal="left"/>
    </xf>
    <xf numFmtId="0" fontId="14" fillId="0" borderId="25" xfId="98" applyFont="1" applyBorder="1" applyAlignment="1">
      <alignment vertical="center" wrapText="1"/>
    </xf>
    <xf numFmtId="0" fontId="19" fillId="0" borderId="25" xfId="103" applyFont="1" applyBorder="1" applyAlignment="1">
      <alignment horizontal="center" vertical="center"/>
    </xf>
    <xf numFmtId="0" fontId="19" fillId="0" borderId="25" xfId="103" applyFont="1" applyBorder="1" applyAlignment="1">
      <alignment vertical="center"/>
    </xf>
    <xf numFmtId="2" fontId="31" fillId="0" borderId="25" xfId="91" applyNumberFormat="1" applyFont="1" applyBorder="1" applyAlignment="1">
      <alignment horizontal="center" vertical="center" wrapText="1"/>
    </xf>
    <xf numFmtId="2" fontId="41" fillId="0" borderId="25" xfId="91" applyNumberFormat="1" applyFont="1" applyBorder="1" applyAlignment="1">
      <alignment horizontal="center" vertical="center" wrapText="1"/>
    </xf>
    <xf numFmtId="0" fontId="12" fillId="0" borderId="1" xfId="91" applyFont="1" applyBorder="1" applyAlignment="1">
      <alignment horizontal="center" vertical="center" wrapText="1"/>
    </xf>
    <xf numFmtId="0" fontId="12" fillId="0" borderId="1" xfId="91" applyFont="1" applyBorder="1" applyAlignment="1">
      <alignment horizontal="center" vertical="center"/>
    </xf>
    <xf numFmtId="49" fontId="31" fillId="0" borderId="25" xfId="75" applyNumberFormat="1" applyFont="1" applyBorder="1" applyAlignment="1">
      <alignment vertical="center"/>
    </xf>
    <xf numFmtId="0" fontId="14" fillId="0" borderId="0" xfId="212" applyFont="1" applyAlignment="1">
      <alignment vertical="center"/>
    </xf>
    <xf numFmtId="0" fontId="14" fillId="0" borderId="0" xfId="212" applyFont="1" applyAlignment="1">
      <alignment vertical="center" wrapText="1"/>
    </xf>
    <xf numFmtId="0" fontId="14" fillId="0" borderId="0" xfId="212" applyFont="1" applyAlignment="1">
      <alignment horizontal="left" wrapText="1"/>
    </xf>
    <xf numFmtId="0" fontId="14" fillId="0" borderId="29" xfId="75" applyFont="1" applyBorder="1" applyAlignment="1">
      <alignment horizontal="center" vertical="center"/>
    </xf>
    <xf numFmtId="0" fontId="15" fillId="0" borderId="25" xfId="98" applyFont="1" applyBorder="1" applyAlignment="1">
      <alignment horizontal="center" vertical="top"/>
    </xf>
    <xf numFmtId="0" fontId="41" fillId="0" borderId="3" xfId="91" applyFont="1" applyBorder="1" applyAlignment="1">
      <alignment horizontal="center" vertical="center" wrapText="1"/>
    </xf>
    <xf numFmtId="0" fontId="41" fillId="0" borderId="25" xfId="91" applyFont="1" applyBorder="1" applyAlignment="1">
      <alignment vertical="center"/>
    </xf>
    <xf numFmtId="1" fontId="14" fillId="0" borderId="25" xfId="75" applyNumberFormat="1" applyFont="1" applyBorder="1" applyAlignment="1">
      <alignment horizontal="center"/>
    </xf>
    <xf numFmtId="1" fontId="15" fillId="0" borderId="0" xfId="124" applyNumberFormat="1" applyFont="1"/>
    <xf numFmtId="0" fontId="15" fillId="0" borderId="29" xfId="124" applyFont="1" applyBorder="1" applyAlignment="1">
      <alignment horizontal="center" vertical="center" wrapText="1"/>
    </xf>
    <xf numFmtId="0" fontId="15" fillId="0" borderId="29" xfId="124" applyFont="1" applyBorder="1" applyAlignment="1">
      <alignment horizontal="center" vertical="center"/>
    </xf>
    <xf numFmtId="0" fontId="14" fillId="51" borderId="0" xfId="0" applyFont="1" applyFill="1" applyAlignment="1">
      <alignment vertical="center"/>
    </xf>
    <xf numFmtId="2" fontId="14" fillId="0" borderId="0" xfId="118" applyNumberFormat="1" applyFont="1" applyFill="1" applyBorder="1" applyAlignment="1">
      <alignment horizontal="center"/>
    </xf>
    <xf numFmtId="0" fontId="14" fillId="0" borderId="0" xfId="212" applyFont="1" applyAlignment="1">
      <alignment horizontal="left" vertical="center"/>
    </xf>
    <xf numFmtId="0" fontId="14" fillId="0" borderId="0" xfId="212" applyFont="1" applyAlignment="1">
      <alignment horizontal="left" vertical="center" wrapText="1"/>
    </xf>
    <xf numFmtId="0" fontId="14" fillId="0" borderId="9" xfId="212" applyFont="1" applyBorder="1" applyAlignment="1">
      <alignment horizontal="left" vertical="center"/>
    </xf>
    <xf numFmtId="0" fontId="14" fillId="0" borderId="15" xfId="124" applyFont="1" applyBorder="1" applyAlignment="1">
      <alignment vertical="top" wrapText="1"/>
    </xf>
    <xf numFmtId="1" fontId="15" fillId="0" borderId="25" xfId="75" applyNumberFormat="1" applyFont="1" applyBorder="1"/>
    <xf numFmtId="2" fontId="14" fillId="0" borderId="25" xfId="75" applyNumberFormat="1" applyFont="1" applyBorder="1" applyAlignment="1">
      <alignment horizontal="center"/>
    </xf>
    <xf numFmtId="49" fontId="15" fillId="0" borderId="0" xfId="75" applyNumberFormat="1" applyFont="1" applyAlignment="1">
      <alignment horizontal="center" vertical="center"/>
    </xf>
    <xf numFmtId="0" fontId="17" fillId="0" borderId="29" xfId="98" applyFont="1" applyBorder="1" applyAlignment="1">
      <alignment horizontal="center" vertical="center"/>
    </xf>
    <xf numFmtId="49" fontId="15" fillId="0" borderId="0" xfId="75" applyNumberFormat="1" applyFont="1" applyAlignment="1">
      <alignment horizontal="center"/>
    </xf>
    <xf numFmtId="49" fontId="15" fillId="0" borderId="0" xfId="109" applyNumberFormat="1" applyFont="1"/>
    <xf numFmtId="2" fontId="109" fillId="0" borderId="0" xfId="1" applyNumberFormat="1" applyFont="1" applyFill="1" applyBorder="1" applyAlignment="1">
      <alignment horizontal="center" vertical="center" wrapText="1"/>
    </xf>
    <xf numFmtId="2" fontId="109" fillId="0" borderId="0" xfId="0" applyNumberFormat="1" applyFont="1" applyAlignment="1">
      <alignment horizontal="center" vertical="center" wrapText="1"/>
    </xf>
    <xf numFmtId="2" fontId="110" fillId="0" borderId="0" xfId="69" applyNumberFormat="1" applyFont="1" applyAlignment="1">
      <alignment horizontal="center" vertical="center"/>
    </xf>
    <xf numFmtId="0" fontId="19" fillId="0" borderId="0" xfId="0" applyFont="1"/>
    <xf numFmtId="0" fontId="19" fillId="0" borderId="1" xfId="0" applyFont="1" applyBorder="1" applyAlignment="1">
      <alignment horizontal="center" vertical="center"/>
    </xf>
    <xf numFmtId="0" fontId="19" fillId="0" borderId="25" xfId="0" applyFont="1" applyBorder="1" applyAlignment="1">
      <alignment horizontal="center" vertical="center"/>
    </xf>
    <xf numFmtId="1" fontId="19" fillId="0" borderId="25" xfId="0" applyNumberFormat="1" applyFont="1" applyBorder="1" applyAlignment="1">
      <alignment horizontal="center" vertical="center"/>
    </xf>
    <xf numFmtId="0" fontId="14" fillId="48" borderId="0" xfId="0" applyFont="1" applyFill="1" applyAlignment="1">
      <alignment vertical="center"/>
    </xf>
    <xf numFmtId="2" fontId="14" fillId="0" borderId="26" xfId="213" applyNumberFormat="1" applyFont="1" applyBorder="1" applyAlignment="1">
      <alignment horizontal="center"/>
    </xf>
    <xf numFmtId="0" fontId="14" fillId="0" borderId="39" xfId="75" applyFont="1" applyBorder="1" applyAlignment="1">
      <alignment horizontal="center" vertical="center"/>
    </xf>
    <xf numFmtId="2" fontId="14" fillId="0" borderId="25" xfId="269" applyNumberFormat="1" applyFont="1" applyBorder="1" applyAlignment="1">
      <alignment horizontal="center" vertical="center" wrapText="1"/>
    </xf>
    <xf numFmtId="0" fontId="15" fillId="0" borderId="0" xfId="111" applyFont="1" applyAlignment="1">
      <alignment horizontal="center"/>
    </xf>
    <xf numFmtId="0" fontId="14" fillId="0" borderId="26" xfId="111" applyFont="1" applyBorder="1" applyAlignment="1">
      <alignment horizontal="center" vertical="center" wrapText="1"/>
    </xf>
    <xf numFmtId="0" fontId="14" fillId="0" borderId="26" xfId="92" applyFont="1" applyBorder="1" applyAlignment="1">
      <alignment horizontal="center" vertical="center"/>
    </xf>
    <xf numFmtId="0" fontId="14" fillId="0" borderId="28" xfId="92" applyFont="1" applyBorder="1" applyAlignment="1">
      <alignment horizontal="center" vertical="center"/>
    </xf>
    <xf numFmtId="0" fontId="14" fillId="0" borderId="26" xfId="111" applyFont="1" applyBorder="1" applyAlignment="1">
      <alignment horizontal="center" wrapText="1"/>
    </xf>
    <xf numFmtId="0" fontId="15" fillId="0" borderId="25" xfId="111" applyFont="1" applyBorder="1" applyAlignment="1">
      <alignment horizontal="center"/>
    </xf>
    <xf numFmtId="0" fontId="15" fillId="0" borderId="27" xfId="124" applyFont="1" applyBorder="1" applyAlignment="1">
      <alignment horizontal="center" vertical="center" wrapText="1"/>
    </xf>
    <xf numFmtId="3" fontId="14" fillId="0" borderId="5" xfId="124" applyNumberFormat="1" applyFont="1" applyBorder="1" applyAlignment="1">
      <alignment horizontal="center" vertical="center" wrapText="1"/>
    </xf>
    <xf numFmtId="0" fontId="15" fillId="0" borderId="28" xfId="124" applyFont="1" applyBorder="1" applyAlignment="1">
      <alignment horizontal="center" vertical="center" wrapText="1"/>
    </xf>
    <xf numFmtId="49" fontId="14" fillId="0" borderId="29" xfId="124" applyNumberFormat="1" applyFont="1" applyBorder="1" applyAlignment="1">
      <alignment horizontal="center"/>
    </xf>
    <xf numFmtId="0" fontId="14" fillId="0" borderId="12" xfId="124" applyFont="1" applyBorder="1" applyAlignment="1">
      <alignment horizontal="center" vertical="top" wrapText="1"/>
    </xf>
    <xf numFmtId="0" fontId="14" fillId="0" borderId="12" xfId="124" applyFont="1" applyBorder="1" applyAlignment="1">
      <alignment horizontal="center" vertical="center"/>
    </xf>
    <xf numFmtId="0" fontId="14" fillId="0" borderId="28" xfId="124" applyFont="1" applyBorder="1" applyAlignment="1">
      <alignment horizontal="center" vertical="top" wrapText="1"/>
    </xf>
    <xf numFmtId="49" fontId="14" fillId="0" borderId="1" xfId="98" applyNumberFormat="1" applyFont="1" applyBorder="1" applyAlignment="1">
      <alignment horizontal="left" vertical="center" wrapText="1"/>
    </xf>
    <xf numFmtId="2" fontId="14" fillId="0" borderId="1" xfId="94" applyNumberFormat="1" applyFont="1" applyBorder="1" applyAlignment="1">
      <alignment horizontal="center" vertical="center"/>
    </xf>
    <xf numFmtId="0" fontId="14" fillId="0" borderId="1" xfId="98" applyFont="1" applyBorder="1" applyAlignment="1">
      <alignment horizontal="left" vertical="center" wrapText="1"/>
    </xf>
    <xf numFmtId="0" fontId="14" fillId="0" borderId="25" xfId="98" applyFont="1" applyBorder="1" applyAlignment="1">
      <alignment horizontal="center"/>
    </xf>
    <xf numFmtId="2" fontId="14" fillId="0" borderId="3" xfId="113" applyNumberFormat="1" applyFont="1" applyBorder="1" applyAlignment="1">
      <alignment horizontal="center"/>
    </xf>
    <xf numFmtId="49" fontId="14" fillId="0" borderId="0" xfId="0" applyNumberFormat="1" applyFont="1" applyAlignment="1">
      <alignment horizontal="center" vertical="center" wrapText="1"/>
    </xf>
    <xf numFmtId="0" fontId="14" fillId="0" borderId="0" xfId="0" applyFont="1" applyAlignment="1">
      <alignment horizontal="left" vertical="center"/>
    </xf>
    <xf numFmtId="0" fontId="15" fillId="0" borderId="25" xfId="269" applyFont="1" applyBorder="1" applyAlignment="1" applyProtection="1">
      <alignment horizontal="center" vertical="center" wrapText="1"/>
      <protection locked="0"/>
    </xf>
    <xf numFmtId="0" fontId="15" fillId="0" borderId="26" xfId="269" applyFont="1" applyBorder="1" applyAlignment="1">
      <alignment horizontal="center" vertical="center"/>
    </xf>
    <xf numFmtId="0" fontId="111" fillId="48" borderId="25" xfId="274" applyFont="1" applyFill="1" applyBorder="1" applyAlignment="1">
      <alignment horizontal="center" vertical="center" wrapText="1"/>
    </xf>
    <xf numFmtId="0" fontId="14" fillId="0" borderId="25" xfId="269" applyFont="1" applyBorder="1" applyAlignment="1">
      <alignment horizontal="center" vertical="center" wrapText="1"/>
    </xf>
    <xf numFmtId="0" fontId="14" fillId="0" borderId="26" xfId="269" applyFont="1" applyBorder="1" applyAlignment="1">
      <alignment vertical="center" wrapText="1"/>
    </xf>
    <xf numFmtId="2" fontId="14" fillId="0" borderId="25" xfId="269" applyNumberFormat="1" applyFont="1" applyBorder="1" applyAlignment="1">
      <alignment horizontal="center" vertical="center"/>
    </xf>
    <xf numFmtId="0" fontId="14" fillId="0" borderId="25" xfId="269" applyFont="1" applyBorder="1" applyAlignment="1">
      <alignment horizontal="center" vertical="top" wrapText="1"/>
    </xf>
    <xf numFmtId="0" fontId="14" fillId="0" borderId="26" xfId="269" applyFont="1" applyBorder="1" applyAlignment="1">
      <alignment vertical="top" wrapText="1"/>
    </xf>
    <xf numFmtId="0" fontId="12" fillId="0" borderId="0" xfId="269" applyFont="1"/>
    <xf numFmtId="0" fontId="15" fillId="0" borderId="25" xfId="269" applyFont="1" applyBorder="1" applyAlignment="1">
      <alignment horizontal="center" vertical="center"/>
    </xf>
    <xf numFmtId="2" fontId="12" fillId="0" borderId="0" xfId="269" applyNumberFormat="1" applyFont="1"/>
    <xf numFmtId="0" fontId="13" fillId="0" borderId="0" xfId="269" applyFont="1"/>
    <xf numFmtId="0" fontId="13" fillId="0" borderId="0" xfId="269" applyFont="1" applyAlignment="1">
      <alignment vertical="center" wrapText="1"/>
    </xf>
    <xf numFmtId="0" fontId="14" fillId="0" borderId="0" xfId="269" applyFont="1"/>
    <xf numFmtId="2" fontId="14" fillId="0" borderId="0" xfId="85" applyNumberFormat="1" applyFont="1" applyAlignment="1">
      <alignment vertical="center"/>
    </xf>
    <xf numFmtId="0" fontId="14" fillId="0" borderId="43" xfId="124" applyFont="1" applyBorder="1" applyAlignment="1">
      <alignment horizontal="center" vertical="center"/>
    </xf>
    <xf numFmtId="0" fontId="12" fillId="0" borderId="0" xfId="85" applyFont="1" applyAlignment="1">
      <alignment horizontal="left"/>
    </xf>
    <xf numFmtId="0" fontId="14" fillId="0" borderId="43" xfId="215" applyFont="1" applyBorder="1" applyAlignment="1">
      <alignment vertical="center"/>
    </xf>
    <xf numFmtId="0" fontId="14" fillId="51" borderId="0" xfId="0" applyFont="1" applyFill="1" applyAlignment="1">
      <alignment vertical="center" wrapText="1"/>
    </xf>
    <xf numFmtId="0" fontId="14" fillId="0" borderId="1" xfId="111" applyFont="1" applyBorder="1" applyAlignment="1">
      <alignment wrapText="1"/>
    </xf>
    <xf numFmtId="0" fontId="14" fillId="0" borderId="43" xfId="111" applyFont="1" applyBorder="1" applyAlignment="1">
      <alignment horizontal="center"/>
    </xf>
    <xf numFmtId="0" fontId="14" fillId="0" borderId="43" xfId="124" applyFont="1" applyBorder="1" applyAlignment="1">
      <alignment horizontal="center"/>
    </xf>
    <xf numFmtId="49" fontId="14" fillId="0" borderId="43" xfId="75" applyNumberFormat="1" applyFont="1" applyBorder="1" applyAlignment="1">
      <alignment horizontal="center" vertical="center" wrapText="1"/>
    </xf>
    <xf numFmtId="49" fontId="14" fillId="0" borderId="43" xfId="75" applyNumberFormat="1" applyFont="1" applyBorder="1" applyAlignment="1">
      <alignment horizontal="left" vertical="center" wrapText="1"/>
    </xf>
    <xf numFmtId="2" fontId="14" fillId="0" borderId="43" xfId="70" applyNumberFormat="1" applyFont="1" applyBorder="1" applyAlignment="1">
      <alignment horizontal="center" vertical="center"/>
    </xf>
    <xf numFmtId="2" fontId="14" fillId="2" borderId="43" xfId="1" applyNumberFormat="1" applyFont="1" applyFill="1" applyBorder="1" applyAlignment="1">
      <alignment horizontal="center" vertical="center"/>
    </xf>
    <xf numFmtId="0" fontId="14" fillId="48" borderId="43" xfId="0" applyFont="1" applyFill="1" applyBorder="1" applyAlignment="1">
      <alignment vertical="center"/>
    </xf>
    <xf numFmtId="49" fontId="14" fillId="0" borderId="43" xfId="75" applyNumberFormat="1" applyFont="1" applyBorder="1" applyAlignment="1">
      <alignment horizontal="center" vertical="center"/>
    </xf>
    <xf numFmtId="2" fontId="19" fillId="0" borderId="26" xfId="207" applyNumberFormat="1" applyFont="1" applyFill="1" applyBorder="1" applyAlignment="1">
      <alignment horizontal="center" vertical="center"/>
    </xf>
    <xf numFmtId="2" fontId="19" fillId="0" borderId="27" xfId="207" applyNumberFormat="1" applyFont="1" applyFill="1" applyBorder="1" applyAlignment="1">
      <alignment horizontal="center" vertical="center"/>
    </xf>
    <xf numFmtId="0" fontId="14" fillId="0" borderId="43" xfId="75" applyFont="1" applyBorder="1" applyAlignment="1">
      <alignment horizontal="center" wrapText="1"/>
    </xf>
    <xf numFmtId="0" fontId="14" fillId="0" borderId="43" xfId="75" applyFont="1" applyBorder="1" applyAlignment="1">
      <alignment horizontal="center" vertical="center" wrapText="1"/>
    </xf>
    <xf numFmtId="2" fontId="14" fillId="0" borderId="43" xfId="207" applyNumberFormat="1" applyFont="1" applyFill="1" applyBorder="1" applyAlignment="1">
      <alignment horizontal="center" vertical="center"/>
    </xf>
    <xf numFmtId="2" fontId="19" fillId="0" borderId="43" xfId="207" applyNumberFormat="1" applyFont="1" applyFill="1" applyBorder="1" applyAlignment="1">
      <alignment horizontal="center" vertical="center"/>
    </xf>
    <xf numFmtId="0" fontId="14" fillId="0" borderId="43" xfId="124" applyFont="1" applyBorder="1" applyAlignment="1">
      <alignment horizontal="left"/>
    </xf>
    <xf numFmtId="0" fontId="20" fillId="0" borderId="0" xfId="0" applyFont="1" applyAlignment="1">
      <alignment horizontal="center" vertical="center" wrapText="1"/>
    </xf>
    <xf numFmtId="0" fontId="14" fillId="0" borderId="43" xfId="124" applyFont="1" applyBorder="1" applyAlignment="1">
      <alignment horizontal="justify" vertical="top" wrapText="1"/>
    </xf>
    <xf numFmtId="0" fontId="14" fillId="0" borderId="43" xfId="124" applyFont="1" applyBorder="1" applyAlignment="1">
      <alignment horizontal="justify" vertical="top"/>
    </xf>
    <xf numFmtId="2" fontId="70" fillId="0" borderId="25" xfId="239" applyNumberFormat="1" applyFont="1" applyBorder="1" applyAlignment="1">
      <alignment horizontal="center"/>
    </xf>
    <xf numFmtId="2" fontId="101" fillId="0" borderId="25" xfId="239" applyNumberFormat="1" applyFont="1" applyBorder="1" applyAlignment="1">
      <alignment horizontal="center"/>
    </xf>
    <xf numFmtId="0" fontId="103" fillId="0" borderId="0" xfId="111" applyFont="1"/>
    <xf numFmtId="0" fontId="15" fillId="0" borderId="0" xfId="111" applyFont="1" applyAlignment="1">
      <alignment horizontal="center" vertical="center"/>
    </xf>
    <xf numFmtId="2" fontId="14" fillId="0" borderId="0" xfId="111" applyNumberFormat="1" applyFont="1" applyAlignment="1">
      <alignment horizontal="center" vertical="center"/>
    </xf>
    <xf numFmtId="0" fontId="15" fillId="0" borderId="5" xfId="92" applyFont="1" applyBorder="1" applyAlignment="1" applyProtection="1">
      <alignment vertical="center" wrapText="1"/>
      <protection locked="0"/>
    </xf>
    <xf numFmtId="0" fontId="15" fillId="0" borderId="5" xfId="92" applyFont="1" applyBorder="1" applyAlignment="1">
      <alignment horizontal="center" vertical="center"/>
    </xf>
    <xf numFmtId="0" fontId="15" fillId="0" borderId="5" xfId="92" applyFont="1" applyBorder="1" applyAlignment="1">
      <alignment horizontal="center" vertical="center" wrapText="1"/>
    </xf>
    <xf numFmtId="2" fontId="15" fillId="0" borderId="25" xfId="92" applyNumberFormat="1" applyFont="1" applyBorder="1" applyAlignment="1">
      <alignment horizontal="center" vertical="center" wrapText="1"/>
    </xf>
    <xf numFmtId="0" fontId="96" fillId="0" borderId="0" xfId="111" applyFont="1"/>
    <xf numFmtId="0" fontId="19" fillId="0" borderId="0" xfId="92" applyFont="1"/>
    <xf numFmtId="0" fontId="96" fillId="0" borderId="0" xfId="111" applyFont="1" applyAlignment="1">
      <alignment wrapText="1"/>
    </xf>
    <xf numFmtId="0" fontId="14" fillId="0" borderId="1" xfId="111" applyFont="1" applyBorder="1" applyAlignment="1">
      <alignment horizontal="center" vertical="center"/>
    </xf>
    <xf numFmtId="0" fontId="14" fillId="0" borderId="1" xfId="111" applyFont="1" applyBorder="1"/>
    <xf numFmtId="0" fontId="14" fillId="0" borderId="1" xfId="111" applyFont="1" applyBorder="1" applyAlignment="1">
      <alignment horizontal="center"/>
    </xf>
    <xf numFmtId="2" fontId="14" fillId="0" borderId="25" xfId="111" applyNumberFormat="1" applyFont="1" applyBorder="1" applyAlignment="1">
      <alignment horizontal="center" vertical="center"/>
    </xf>
    <xf numFmtId="0" fontId="14" fillId="0" borderId="25" xfId="0" applyFont="1" applyBorder="1" applyAlignment="1">
      <alignment horizontal="left" vertical="center"/>
    </xf>
    <xf numFmtId="0" fontId="14" fillId="0" borderId="5" xfId="111" applyFont="1" applyBorder="1" applyAlignment="1">
      <alignment horizontal="center" vertical="center"/>
    </xf>
    <xf numFmtId="0" fontId="14" fillId="0" borderId="13" xfId="111" applyFont="1" applyBorder="1"/>
    <xf numFmtId="0" fontId="14" fillId="0" borderId="5" xfId="111" applyFont="1" applyBorder="1" applyAlignment="1">
      <alignment horizontal="center"/>
    </xf>
    <xf numFmtId="0" fontId="14" fillId="0" borderId="13" xfId="111" applyFont="1" applyBorder="1" applyAlignment="1">
      <alignment horizontal="center"/>
    </xf>
    <xf numFmtId="0" fontId="14" fillId="0" borderId="8" xfId="111" applyFont="1" applyBorder="1"/>
    <xf numFmtId="0" fontId="14" fillId="0" borderId="11" xfId="111" applyFont="1" applyBorder="1"/>
    <xf numFmtId="0" fontId="14" fillId="0" borderId="10" xfId="111" applyFont="1" applyBorder="1" applyAlignment="1">
      <alignment wrapText="1"/>
    </xf>
    <xf numFmtId="0" fontId="14" fillId="0" borderId="13" xfId="111" applyFont="1" applyBorder="1" applyAlignment="1">
      <alignment wrapText="1"/>
    </xf>
    <xf numFmtId="0" fontId="14" fillId="0" borderId="1" xfId="111" applyFont="1" applyBorder="1" applyAlignment="1">
      <alignment vertical="top" wrapText="1"/>
    </xf>
    <xf numFmtId="0" fontId="14" fillId="0" borderId="13" xfId="111" applyFont="1" applyBorder="1" applyAlignment="1">
      <alignment vertical="top" wrapText="1"/>
    </xf>
    <xf numFmtId="0" fontId="14" fillId="0" borderId="13" xfId="111" applyFont="1" applyBorder="1" applyAlignment="1">
      <alignment vertical="center" wrapText="1"/>
    </xf>
    <xf numFmtId="0" fontId="14" fillId="0" borderId="4" xfId="111" applyFont="1" applyBorder="1" applyAlignment="1">
      <alignment wrapText="1"/>
    </xf>
    <xf numFmtId="0" fontId="14" fillId="0" borderId="0" xfId="111" quotePrefix="1" applyFont="1" applyAlignment="1">
      <alignment wrapText="1"/>
    </xf>
    <xf numFmtId="0" fontId="25" fillId="0" borderId="0" xfId="111" applyFont="1"/>
    <xf numFmtId="0" fontId="14" fillId="0" borderId="28" xfId="215" applyFont="1" applyBorder="1" applyAlignment="1">
      <alignment wrapText="1"/>
    </xf>
    <xf numFmtId="0" fontId="14" fillId="0" borderId="25" xfId="215" applyFont="1" applyBorder="1" applyAlignment="1">
      <alignment horizontal="center"/>
    </xf>
    <xf numFmtId="0" fontId="103" fillId="0" borderId="0" xfId="215" applyFont="1"/>
    <xf numFmtId="49" fontId="14" fillId="0" borderId="25" xfId="215" applyNumberFormat="1" applyFont="1" applyBorder="1" applyAlignment="1">
      <alignment horizontal="center" vertical="center"/>
    </xf>
    <xf numFmtId="2" fontId="14" fillId="0" borderId="0" xfId="111" applyNumberFormat="1" applyFont="1"/>
    <xf numFmtId="0" fontId="37" fillId="0" borderId="0" xfId="0" applyFont="1" applyAlignment="1">
      <alignment vertical="center" wrapText="1"/>
    </xf>
    <xf numFmtId="0" fontId="37" fillId="0" borderId="0" xfId="0" applyFont="1"/>
    <xf numFmtId="0" fontId="23" fillId="0" borderId="0" xfId="111" applyFont="1"/>
    <xf numFmtId="0" fontId="14" fillId="0" borderId="0" xfId="111" applyFont="1" applyAlignment="1">
      <alignment horizontal="left"/>
    </xf>
    <xf numFmtId="0" fontId="14" fillId="0" borderId="0" xfId="111" applyFont="1" applyAlignment="1">
      <alignment horizontal="center" vertical="center"/>
    </xf>
    <xf numFmtId="0" fontId="64" fillId="0" borderId="0" xfId="75" applyFont="1" applyAlignment="1">
      <alignment vertical="center"/>
    </xf>
    <xf numFmtId="0" fontId="14" fillId="0" borderId="27" xfId="124" applyFont="1" applyBorder="1" applyAlignment="1">
      <alignment horizontal="left" vertical="center"/>
    </xf>
    <xf numFmtId="0" fontId="14" fillId="0" borderId="43" xfId="124" applyFont="1" applyBorder="1" applyAlignment="1">
      <alignment horizontal="left" wrapText="1"/>
    </xf>
    <xf numFmtId="2" fontId="14" fillId="0" borderId="43" xfId="124" applyNumberFormat="1" applyFont="1" applyBorder="1" applyAlignment="1">
      <alignment horizontal="center" vertical="center"/>
    </xf>
    <xf numFmtId="2" fontId="14" fillId="0" borderId="0" xfId="0" applyNumberFormat="1" applyFont="1"/>
    <xf numFmtId="0" fontId="14" fillId="0" borderId="1" xfId="124" applyFont="1" applyBorder="1" applyAlignment="1">
      <alignment vertical="center" wrapText="1"/>
    </xf>
    <xf numFmtId="0" fontId="14" fillId="0" borderId="1" xfId="124" applyFont="1" applyBorder="1" applyAlignment="1">
      <alignment horizontal="left" vertical="center" wrapText="1"/>
    </xf>
    <xf numFmtId="0" fontId="14" fillId="0" borderId="1" xfId="124" applyFont="1" applyBorder="1" applyAlignment="1">
      <alignment horizontal="left" vertical="center"/>
    </xf>
    <xf numFmtId="49" fontId="14" fillId="0" borderId="1" xfId="124" applyNumberFormat="1" applyFont="1" applyBorder="1" applyAlignment="1">
      <alignment vertical="center" wrapText="1"/>
    </xf>
    <xf numFmtId="0" fontId="14" fillId="0" borderId="1" xfId="124" applyFont="1" applyBorder="1" applyAlignment="1">
      <alignment vertical="top" wrapText="1"/>
    </xf>
    <xf numFmtId="0" fontId="14" fillId="0" borderId="1" xfId="124" applyFont="1" applyBorder="1" applyAlignment="1">
      <alignment horizontal="left" wrapText="1"/>
    </xf>
    <xf numFmtId="0" fontId="14" fillId="0" borderId="1" xfId="124" applyFont="1" applyBorder="1" applyAlignment="1">
      <alignment wrapText="1"/>
    </xf>
    <xf numFmtId="0" fontId="14" fillId="0" borderId="1" xfId="124" applyFont="1" applyBorder="1" applyAlignment="1">
      <alignment horizontal="left" vertical="top" wrapText="1"/>
    </xf>
    <xf numFmtId="49" fontId="14" fillId="0" borderId="5" xfId="124" applyNumberFormat="1" applyFont="1" applyBorder="1" applyAlignment="1">
      <alignment vertical="center" wrapText="1"/>
    </xf>
    <xf numFmtId="49" fontId="14" fillId="0" borderId="1" xfId="124" applyNumberFormat="1" applyFont="1" applyBorder="1" applyAlignment="1">
      <alignment horizontal="left" vertical="center" wrapText="1"/>
    </xf>
    <xf numFmtId="0" fontId="14" fillId="0" borderId="5" xfId="124" applyFont="1" applyBorder="1" applyAlignment="1">
      <alignment horizontal="left" wrapText="1"/>
    </xf>
    <xf numFmtId="0" fontId="111" fillId="48" borderId="1" xfId="274" applyFont="1" applyFill="1" applyBorder="1" applyAlignment="1">
      <alignment horizontal="center" vertical="center" wrapText="1"/>
    </xf>
    <xf numFmtId="0" fontId="31" fillId="0" borderId="1" xfId="269" applyFont="1" applyBorder="1" applyAlignment="1">
      <alignment horizontal="center"/>
    </xf>
    <xf numFmtId="0" fontId="31" fillId="0" borderId="4" xfId="269" applyFont="1" applyBorder="1"/>
    <xf numFmtId="2" fontId="14" fillId="0" borderId="1" xfId="269" applyNumberFormat="1" applyFont="1" applyBorder="1" applyAlignment="1">
      <alignment horizontal="center"/>
    </xf>
    <xf numFmtId="49" fontId="31" fillId="0" borderId="1" xfId="269" applyNumberFormat="1" applyFont="1" applyBorder="1" applyAlignment="1">
      <alignment horizontal="center"/>
    </xf>
    <xf numFmtId="0" fontId="31" fillId="0" borderId="1" xfId="269" applyFont="1" applyBorder="1" applyAlignment="1">
      <alignment horizontal="center" vertical="center" wrapText="1"/>
    </xf>
    <xf numFmtId="0" fontId="31" fillId="0" borderId="4" xfId="269" applyFont="1" applyBorder="1" applyAlignment="1">
      <alignment vertical="center" wrapText="1"/>
    </xf>
    <xf numFmtId="0" fontId="14" fillId="0" borderId="1" xfId="269" applyFont="1" applyBorder="1" applyAlignment="1">
      <alignment horizontal="center" vertical="center" wrapText="1"/>
    </xf>
    <xf numFmtId="0" fontId="14" fillId="0" borderId="4" xfId="269" applyFont="1" applyBorder="1" applyAlignment="1">
      <alignment vertical="center" wrapText="1"/>
    </xf>
    <xf numFmtId="2" fontId="14" fillId="0" borderId="1" xfId="269" applyNumberFormat="1" applyFont="1" applyBorder="1" applyAlignment="1">
      <alignment horizontal="center" vertical="center"/>
    </xf>
    <xf numFmtId="2" fontId="14" fillId="0" borderId="1" xfId="130" applyNumberFormat="1" applyFont="1" applyBorder="1" applyAlignment="1">
      <alignment horizontal="center" vertical="center"/>
    </xf>
    <xf numFmtId="49" fontId="14" fillId="0" borderId="1" xfId="269" applyNumberFormat="1" applyFont="1" applyBorder="1" applyAlignment="1">
      <alignment horizontal="center"/>
    </xf>
    <xf numFmtId="2" fontId="14" fillId="0" borderId="1" xfId="269" applyNumberFormat="1" applyFont="1" applyBorder="1" applyAlignment="1">
      <alignment horizontal="center" vertical="center" wrapText="1"/>
    </xf>
    <xf numFmtId="0" fontId="14" fillId="0" borderId="4" xfId="269" applyFont="1" applyBorder="1"/>
    <xf numFmtId="0" fontId="12" fillId="0" borderId="1" xfId="269" applyFont="1" applyBorder="1"/>
    <xf numFmtId="0" fontId="14" fillId="0" borderId="1" xfId="269" applyFont="1" applyBorder="1" applyAlignment="1">
      <alignment horizontal="center"/>
    </xf>
    <xf numFmtId="0" fontId="15" fillId="0" borderId="1" xfId="269" applyFont="1" applyBorder="1" applyAlignment="1" applyProtection="1">
      <alignment horizontal="center" vertical="center" wrapText="1"/>
      <protection locked="0"/>
    </xf>
    <xf numFmtId="0" fontId="15" fillId="0" borderId="1" xfId="269" applyFont="1" applyBorder="1" applyAlignment="1">
      <alignment horizontal="center" vertical="center"/>
    </xf>
    <xf numFmtId="0" fontId="111" fillId="0" borderId="1" xfId="274" applyFont="1" applyBorder="1" applyAlignment="1">
      <alignment horizontal="center" vertical="center" wrapText="1"/>
    </xf>
    <xf numFmtId="0" fontId="14" fillId="0" borderId="1" xfId="269" applyFont="1" applyBorder="1" applyAlignment="1">
      <alignment vertical="center" wrapText="1"/>
    </xf>
    <xf numFmtId="0" fontId="14" fillId="0" borderId="47" xfId="124" applyFont="1" applyBorder="1" applyAlignment="1">
      <alignment horizontal="center"/>
    </xf>
    <xf numFmtId="0" fontId="14" fillId="0" borderId="47" xfId="124" applyFont="1" applyBorder="1" applyAlignment="1">
      <alignment wrapText="1"/>
    </xf>
    <xf numFmtId="2" fontId="14" fillId="0" borderId="47" xfId="124" applyNumberFormat="1" applyFont="1" applyBorder="1" applyAlignment="1">
      <alignment horizontal="center"/>
    </xf>
    <xf numFmtId="0" fontId="14" fillId="0" borderId="47" xfId="124" applyFont="1" applyBorder="1" applyAlignment="1">
      <alignment horizontal="center" vertical="center"/>
    </xf>
    <xf numFmtId="0" fontId="14" fillId="51" borderId="47" xfId="0" applyFont="1" applyFill="1" applyBorder="1" applyAlignment="1">
      <alignment vertical="center"/>
    </xf>
    <xf numFmtId="0" fontId="15" fillId="0" borderId="26" xfId="111" applyFont="1" applyBorder="1" applyAlignment="1">
      <alignment horizontal="center"/>
    </xf>
    <xf numFmtId="0" fontId="15" fillId="0" borderId="28" xfId="111" applyFont="1" applyBorder="1" applyAlignment="1">
      <alignment horizontal="center"/>
    </xf>
    <xf numFmtId="0" fontId="14" fillId="0" borderId="0" xfId="111" applyFont="1" applyAlignment="1">
      <alignment horizontal="left" wrapText="1"/>
    </xf>
    <xf numFmtId="0" fontId="14" fillId="0" borderId="47" xfId="215" applyFont="1" applyBorder="1" applyAlignment="1">
      <alignment horizontal="center" vertical="center"/>
    </xf>
    <xf numFmtId="0" fontId="14" fillId="0" borderId="47" xfId="215" applyFont="1" applyBorder="1" applyAlignment="1">
      <alignment vertical="center" wrapText="1"/>
    </xf>
    <xf numFmtId="0" fontId="14" fillId="0" borderId="47" xfId="92" applyFont="1" applyBorder="1" applyAlignment="1">
      <alignment horizontal="center" vertical="center"/>
    </xf>
    <xf numFmtId="2" fontId="14" fillId="0" borderId="25" xfId="215" applyNumberFormat="1" applyFont="1" applyBorder="1" applyAlignment="1">
      <alignment horizontal="center" vertical="center" wrapText="1"/>
    </xf>
    <xf numFmtId="2" fontId="14" fillId="0" borderId="47" xfId="215" applyNumberFormat="1" applyFont="1" applyBorder="1" applyAlignment="1">
      <alignment horizontal="center" vertical="center" wrapText="1"/>
    </xf>
    <xf numFmtId="2" fontId="14" fillId="0" borderId="47" xfId="111" applyNumberFormat="1" applyFont="1" applyBorder="1" applyAlignment="1">
      <alignment horizontal="center" vertical="center"/>
    </xf>
    <xf numFmtId="0" fontId="14" fillId="0" borderId="28" xfId="111" applyFont="1" applyBorder="1" applyAlignment="1">
      <alignment horizontal="center" vertical="center" wrapText="1"/>
    </xf>
    <xf numFmtId="2" fontId="14" fillId="0" borderId="25" xfId="122" applyNumberFormat="1" applyFont="1" applyFill="1" applyBorder="1" applyAlignment="1">
      <alignment horizontal="center" vertical="center" wrapText="1"/>
    </xf>
    <xf numFmtId="0" fontId="14" fillId="0" borderId="25" xfId="111" applyFont="1" applyBorder="1" applyAlignment="1">
      <alignment horizontal="left" vertical="center" wrapText="1"/>
    </xf>
    <xf numFmtId="0" fontId="14" fillId="0" borderId="25" xfId="92" applyFont="1" applyBorder="1" applyAlignment="1">
      <alignment horizontal="left" vertical="center"/>
    </xf>
    <xf numFmtId="0" fontId="14" fillId="0" borderId="29" xfId="75" applyFont="1" applyBorder="1" applyAlignment="1">
      <alignment horizontal="center" vertical="center" wrapText="1"/>
    </xf>
    <xf numFmtId="2" fontId="14" fillId="0" borderId="47" xfId="207" applyNumberFormat="1" applyFont="1" applyFill="1" applyBorder="1" applyAlignment="1">
      <alignment horizontal="center" vertical="center"/>
    </xf>
    <xf numFmtId="2" fontId="14" fillId="0" borderId="47" xfId="57" applyNumberFormat="1" applyFont="1" applyFill="1" applyBorder="1" applyAlignment="1">
      <alignment horizontal="center" vertical="center"/>
    </xf>
    <xf numFmtId="167" fontId="14" fillId="0" borderId="0" xfId="75" applyNumberFormat="1" applyFont="1" applyAlignment="1">
      <alignment vertical="center"/>
    </xf>
    <xf numFmtId="169" fontId="14" fillId="0" borderId="0" xfId="75" applyNumberFormat="1" applyFont="1" applyAlignment="1">
      <alignment vertical="center"/>
    </xf>
    <xf numFmtId="0" fontId="14" fillId="48" borderId="47" xfId="0" applyFont="1" applyFill="1" applyBorder="1" applyAlignment="1">
      <alignment vertical="center"/>
    </xf>
    <xf numFmtId="2" fontId="12" fillId="0" borderId="0" xfId="75" applyNumberFormat="1" applyFont="1"/>
    <xf numFmtId="2" fontId="14" fillId="0" borderId="47" xfId="215" applyNumberFormat="1" applyFont="1" applyBorder="1" applyAlignment="1">
      <alignment horizontal="center" vertical="center"/>
    </xf>
    <xf numFmtId="0" fontId="14" fillId="0" borderId="47" xfId="75" applyFont="1" applyBorder="1" applyAlignment="1">
      <alignment horizontal="center" vertical="center" wrapText="1"/>
    </xf>
    <xf numFmtId="0" fontId="14" fillId="0" borderId="47" xfId="111" applyFont="1" applyBorder="1" applyAlignment="1">
      <alignment horizontal="center"/>
    </xf>
    <xf numFmtId="2" fontId="14" fillId="0" borderId="47" xfId="219" applyNumberFormat="1" applyFont="1" applyBorder="1" applyAlignment="1">
      <alignment horizontal="center" vertical="center"/>
    </xf>
    <xf numFmtId="0" fontId="14" fillId="51" borderId="47" xfId="0" applyFont="1" applyFill="1" applyBorder="1" applyAlignment="1">
      <alignment horizontal="left" vertical="center"/>
    </xf>
    <xf numFmtId="2" fontId="31" fillId="0" borderId="1" xfId="113" applyNumberFormat="1" applyFont="1" applyBorder="1" applyAlignment="1">
      <alignment horizontal="center" vertical="center"/>
    </xf>
    <xf numFmtId="2" fontId="14" fillId="0" borderId="43" xfId="219" applyNumberFormat="1" applyFont="1" applyBorder="1" applyAlignment="1">
      <alignment horizontal="center"/>
    </xf>
    <xf numFmtId="2" fontId="14" fillId="0" borderId="47" xfId="219" applyNumberFormat="1" applyFont="1" applyBorder="1" applyAlignment="1">
      <alignment horizontal="center"/>
    </xf>
    <xf numFmtId="0" fontId="14" fillId="0" borderId="47" xfId="124" applyFont="1" applyBorder="1" applyAlignment="1">
      <alignment vertical="center" wrapText="1"/>
    </xf>
    <xf numFmtId="0" fontId="14" fillId="0" borderId="47" xfId="75" applyFont="1" applyBorder="1" applyAlignment="1">
      <alignment horizontal="center" wrapText="1"/>
    </xf>
    <xf numFmtId="2" fontId="14" fillId="0" borderId="0" xfId="124" applyNumberFormat="1" applyFont="1" applyAlignment="1">
      <alignment horizontal="center"/>
    </xf>
    <xf numFmtId="1" fontId="14" fillId="0" borderId="12" xfId="124" applyNumberFormat="1" applyFont="1" applyBorder="1" applyAlignment="1">
      <alignment horizontal="center" vertical="center"/>
    </xf>
    <xf numFmtId="0" fontId="14" fillId="0" borderId="27" xfId="124" applyFont="1" applyBorder="1" applyAlignment="1">
      <alignment horizontal="center" vertical="center"/>
    </xf>
    <xf numFmtId="2" fontId="14" fillId="0" borderId="0" xfId="75" applyNumberFormat="1" applyFont="1" applyAlignment="1">
      <alignment wrapText="1"/>
    </xf>
    <xf numFmtId="0" fontId="14" fillId="0" borderId="28" xfId="124" applyFont="1" applyBorder="1" applyAlignment="1">
      <alignment horizontal="center" vertical="center"/>
    </xf>
    <xf numFmtId="2" fontId="20" fillId="0" borderId="0" xfId="75" applyNumberFormat="1" applyFont="1"/>
    <xf numFmtId="2" fontId="14" fillId="0" borderId="25" xfId="1" applyNumberFormat="1" applyFont="1" applyFill="1" applyBorder="1" applyAlignment="1">
      <alignment horizontal="center" vertical="center"/>
    </xf>
    <xf numFmtId="2" fontId="12" fillId="0" borderId="0" xfId="71" applyNumberFormat="1" applyFont="1" applyAlignment="1">
      <alignment vertical="center"/>
    </xf>
    <xf numFmtId="2" fontId="14" fillId="0" borderId="0" xfId="75" applyNumberFormat="1" applyFont="1" applyAlignment="1">
      <alignment horizontal="center" wrapText="1"/>
    </xf>
    <xf numFmtId="2" fontId="14" fillId="0" borderId="0" xfId="75" applyNumberFormat="1" applyFont="1" applyAlignment="1">
      <alignment vertical="top" wrapText="1"/>
    </xf>
    <xf numFmtId="0" fontId="14" fillId="0" borderId="47" xfId="124" applyFont="1" applyBorder="1" applyAlignment="1">
      <alignment horizontal="left" wrapText="1"/>
    </xf>
    <xf numFmtId="2" fontId="14" fillId="0" borderId="26" xfId="207" applyNumberFormat="1" applyFont="1" applyFill="1" applyBorder="1" applyAlignment="1">
      <alignment horizontal="center" vertical="center"/>
    </xf>
    <xf numFmtId="2" fontId="14" fillId="0" borderId="27" xfId="207" applyNumberFormat="1" applyFont="1" applyFill="1" applyBorder="1" applyAlignment="1">
      <alignment horizontal="center" vertical="center"/>
    </xf>
    <xf numFmtId="0" fontId="15" fillId="0" borderId="26" xfId="124" applyFont="1" applyBorder="1" applyAlignment="1">
      <alignment horizontal="center" vertical="center" wrapText="1"/>
    </xf>
    <xf numFmtId="167" fontId="14" fillId="0" borderId="47" xfId="0" applyNumberFormat="1" applyFont="1" applyBorder="1" applyAlignment="1">
      <alignment horizontal="center"/>
    </xf>
    <xf numFmtId="2" fontId="14" fillId="0" borderId="47" xfId="124" applyNumberFormat="1" applyFont="1" applyBorder="1" applyAlignment="1">
      <alignment horizontal="center" vertical="center"/>
    </xf>
    <xf numFmtId="49" fontId="14" fillId="0" borderId="47" xfId="124" applyNumberFormat="1" applyFont="1" applyBorder="1" applyAlignment="1">
      <alignment horizontal="center"/>
    </xf>
    <xf numFmtId="165" fontId="14" fillId="0" borderId="0" xfId="1" applyFont="1"/>
    <xf numFmtId="0" fontId="14" fillId="0" borderId="47" xfId="215" applyFont="1" applyBorder="1" applyAlignment="1">
      <alignment horizontal="left" vertical="center"/>
    </xf>
    <xf numFmtId="0" fontId="14" fillId="0" borderId="47" xfId="215" applyFont="1" applyBorder="1" applyAlignment="1">
      <alignment wrapText="1"/>
    </xf>
    <xf numFmtId="0" fontId="14" fillId="52" borderId="0" xfId="75" applyFont="1" applyFill="1" applyAlignment="1">
      <alignment vertical="center"/>
    </xf>
    <xf numFmtId="0" fontId="14" fillId="51" borderId="47" xfId="0" applyFont="1" applyFill="1" applyBorder="1" applyAlignment="1">
      <alignment horizontal="center" vertical="center"/>
    </xf>
    <xf numFmtId="0" fontId="106" fillId="51" borderId="47" xfId="0" applyFont="1" applyFill="1" applyBorder="1" applyAlignment="1">
      <alignment vertical="center"/>
    </xf>
    <xf numFmtId="1" fontId="19" fillId="0" borderId="25" xfId="0" applyNumberFormat="1" applyFont="1" applyFill="1" applyBorder="1" applyAlignment="1">
      <alignment horizontal="center" vertical="center" wrapText="1"/>
    </xf>
    <xf numFmtId="1" fontId="19" fillId="0" borderId="1" xfId="0" applyNumberFormat="1" applyFont="1" applyFill="1" applyBorder="1" applyAlignment="1">
      <alignment horizontal="center" vertical="center" wrapText="1"/>
    </xf>
    <xf numFmtId="1" fontId="19" fillId="0" borderId="10" xfId="0" applyNumberFormat="1" applyFont="1" applyFill="1" applyBorder="1" applyAlignment="1">
      <alignment horizontal="center" vertical="center" wrapText="1"/>
    </xf>
    <xf numFmtId="0" fontId="14" fillId="49" borderId="47" xfId="0" applyFont="1" applyFill="1" applyBorder="1" applyAlignment="1">
      <alignment horizontal="left" vertical="center"/>
    </xf>
    <xf numFmtId="2" fontId="19" fillId="0" borderId="0" xfId="103" applyNumberFormat="1" applyFont="1" applyAlignment="1">
      <alignment vertical="center"/>
    </xf>
    <xf numFmtId="0" fontId="14" fillId="51" borderId="1" xfId="0" applyFont="1" applyFill="1" applyBorder="1" applyAlignment="1">
      <alignment vertical="center"/>
    </xf>
    <xf numFmtId="0" fontId="96" fillId="0" borderId="25" xfId="75" applyFont="1" applyBorder="1" applyAlignment="1">
      <alignment horizontal="center" vertical="center" wrapText="1"/>
    </xf>
    <xf numFmtId="3" fontId="14" fillId="0" borderId="1" xfId="0" applyNumberFormat="1" applyFont="1" applyBorder="1" applyAlignment="1">
      <alignment horizontal="center" vertical="center" wrapText="1"/>
    </xf>
    <xf numFmtId="0" fontId="14" fillId="0" borderId="1" xfId="75" applyFont="1" applyFill="1" applyBorder="1" applyAlignment="1">
      <alignment horizontal="center" wrapText="1"/>
    </xf>
    <xf numFmtId="0" fontId="14" fillId="0" borderId="1" xfId="75" applyFont="1" applyFill="1" applyBorder="1" applyAlignment="1">
      <alignment horizontal="left" vertical="center" wrapText="1"/>
    </xf>
    <xf numFmtId="0" fontId="14" fillId="0" borderId="1" xfId="75" applyFont="1" applyFill="1" applyBorder="1" applyAlignment="1">
      <alignment horizontal="center" vertical="center" wrapText="1"/>
    </xf>
    <xf numFmtId="2" fontId="14" fillId="0" borderId="1" xfId="113" applyNumberFormat="1" applyFont="1" applyFill="1" applyBorder="1" applyAlignment="1">
      <alignment horizontal="center"/>
    </xf>
    <xf numFmtId="0" fontId="59" fillId="0" borderId="0" xfId="75" applyFont="1" applyFill="1"/>
    <xf numFmtId="0" fontId="14" fillId="0" borderId="1" xfId="75" applyFont="1" applyFill="1" applyBorder="1" applyAlignment="1">
      <alignment horizontal="center" vertical="center"/>
    </xf>
    <xf numFmtId="0" fontId="14" fillId="0" borderId="1" xfId="110" applyFont="1" applyFill="1" applyBorder="1" applyAlignment="1">
      <alignment horizontal="center" vertical="top" wrapText="1"/>
    </xf>
    <xf numFmtId="0" fontId="14" fillId="0" borderId="5" xfId="75" applyFont="1" applyFill="1" applyBorder="1" applyAlignment="1">
      <alignment horizontal="center" vertical="top"/>
    </xf>
    <xf numFmtId="0" fontId="14" fillId="0" borderId="1" xfId="75" applyFont="1" applyFill="1" applyBorder="1" applyAlignment="1">
      <alignment horizontal="left" vertical="top" wrapText="1"/>
    </xf>
    <xf numFmtId="0" fontId="14" fillId="0" borderId="1" xfId="75" applyFont="1" applyFill="1" applyBorder="1" applyAlignment="1">
      <alignment horizontal="center" vertical="top"/>
    </xf>
    <xf numFmtId="0" fontId="15" fillId="0" borderId="1" xfId="111" applyFont="1" applyFill="1" applyBorder="1" applyAlignment="1">
      <alignment horizontal="center"/>
    </xf>
    <xf numFmtId="0" fontId="29" fillId="0" borderId="0" xfId="98" applyFont="1" applyFill="1" applyAlignment="1">
      <alignment wrapText="1"/>
    </xf>
    <xf numFmtId="2" fontId="14" fillId="0" borderId="1" xfId="0" applyNumberFormat="1" applyFont="1" applyFill="1" applyBorder="1" applyAlignment="1">
      <alignment horizontal="center" vertical="center"/>
    </xf>
    <xf numFmtId="2" fontId="14" fillId="0" borderId="1" xfId="111" applyNumberFormat="1" applyFont="1" applyFill="1" applyBorder="1" applyAlignment="1">
      <alignment horizontal="center" vertical="center"/>
    </xf>
    <xf numFmtId="0" fontId="59" fillId="0" borderId="0" xfId="75" applyFont="1" applyFill="1" applyAlignment="1">
      <alignment horizontal="left"/>
    </xf>
    <xf numFmtId="0" fontId="14" fillId="0" borderId="4" xfId="75" applyFont="1" applyFill="1" applyBorder="1" applyAlignment="1">
      <alignment horizontal="center" vertical="center" wrapText="1"/>
    </xf>
    <xf numFmtId="0" fontId="14" fillId="0" borderId="4" xfId="75" applyFont="1" applyFill="1" applyBorder="1" applyAlignment="1">
      <alignment vertical="top" wrapText="1"/>
    </xf>
    <xf numFmtId="0" fontId="14" fillId="0" borderId="4" xfId="75" applyFont="1" applyFill="1" applyBorder="1" applyAlignment="1">
      <alignment horizontal="center" vertical="top" wrapText="1"/>
    </xf>
    <xf numFmtId="0" fontId="14" fillId="0" borderId="4" xfId="75" applyFont="1" applyFill="1" applyBorder="1" applyAlignment="1">
      <alignment vertical="center" wrapText="1"/>
    </xf>
    <xf numFmtId="0" fontId="59" fillId="0" borderId="0" xfId="75" applyFont="1" applyFill="1" applyAlignment="1">
      <alignment vertical="center"/>
    </xf>
    <xf numFmtId="0" fontId="14" fillId="0" borderId="4" xfId="75" applyFont="1" applyFill="1" applyBorder="1" applyAlignment="1">
      <alignment horizontal="left" vertical="center" wrapText="1"/>
    </xf>
    <xf numFmtId="0" fontId="59" fillId="0" borderId="0" xfId="75" applyFont="1" applyFill="1" applyAlignment="1">
      <alignment wrapText="1"/>
    </xf>
    <xf numFmtId="0" fontId="59" fillId="0" borderId="0" xfId="75" applyFont="1" applyFill="1" applyAlignment="1">
      <alignment horizontal="left" wrapText="1"/>
    </xf>
    <xf numFmtId="0" fontId="14" fillId="0" borderId="10" xfId="0" applyFont="1" applyFill="1" applyBorder="1" applyAlignment="1">
      <alignment horizontal="center" vertical="top"/>
    </xf>
    <xf numFmtId="0" fontId="14" fillId="0" borderId="1" xfId="0" applyFont="1" applyFill="1" applyBorder="1" applyAlignment="1">
      <alignment horizontal="center"/>
    </xf>
    <xf numFmtId="0" fontId="18" fillId="0" borderId="0" xfId="98" applyFont="1" applyFill="1" applyAlignment="1">
      <alignment horizontal="left"/>
    </xf>
    <xf numFmtId="2" fontId="19" fillId="0" borderId="1" xfId="216" applyNumberFormat="1" applyFont="1" applyFill="1" applyBorder="1" applyAlignment="1">
      <alignment horizontal="center" vertical="center"/>
    </xf>
    <xf numFmtId="0" fontId="19" fillId="0" borderId="0" xfId="103" applyFont="1" applyFill="1"/>
    <xf numFmtId="0" fontId="28" fillId="0" borderId="0" xfId="103" applyFont="1" applyFill="1"/>
    <xf numFmtId="2" fontId="14" fillId="0" borderId="1" xfId="75" applyNumberFormat="1" applyFont="1" applyFill="1" applyBorder="1" applyAlignment="1">
      <alignment horizontal="center" vertical="center"/>
    </xf>
    <xf numFmtId="0" fontId="14" fillId="0" borderId="0" xfId="75" applyFont="1" applyFill="1"/>
    <xf numFmtId="1" fontId="15" fillId="0" borderId="25" xfId="73" applyNumberFormat="1" applyFont="1" applyFill="1" applyBorder="1" applyAlignment="1">
      <alignment horizontal="center" vertical="center"/>
    </xf>
    <xf numFmtId="0" fontId="14" fillId="0" borderId="25" xfId="124" applyFont="1" applyFill="1" applyBorder="1" applyAlignment="1">
      <alignment horizontal="center"/>
    </xf>
    <xf numFmtId="0" fontId="14" fillId="0" borderId="25" xfId="124" applyFont="1" applyFill="1" applyBorder="1" applyAlignment="1">
      <alignment wrapText="1"/>
    </xf>
    <xf numFmtId="2" fontId="14" fillId="0" borderId="25" xfId="124" applyNumberFormat="1" applyFont="1" applyFill="1" applyBorder="1" applyAlignment="1">
      <alignment horizontal="center"/>
    </xf>
    <xf numFmtId="0" fontId="14" fillId="0" borderId="25" xfId="124" applyFont="1" applyFill="1" applyBorder="1" applyAlignment="1">
      <alignment horizontal="center" vertical="center"/>
    </xf>
    <xf numFmtId="2" fontId="14" fillId="0" borderId="25" xfId="213" applyNumberFormat="1" applyFont="1" applyFill="1" applyBorder="1" applyAlignment="1">
      <alignment horizontal="center"/>
    </xf>
    <xf numFmtId="2" fontId="14" fillId="0" borderId="0" xfId="213" applyNumberFormat="1" applyFont="1" applyFill="1" applyAlignment="1">
      <alignment horizontal="center"/>
    </xf>
    <xf numFmtId="0" fontId="14" fillId="0" borderId="0" xfId="124" applyFont="1" applyFill="1"/>
    <xf numFmtId="49" fontId="14" fillId="0" borderId="0" xfId="124" applyNumberFormat="1" applyFont="1" applyFill="1"/>
    <xf numFmtId="0" fontId="12" fillId="0" borderId="0" xfId="124" applyFont="1" applyFill="1"/>
    <xf numFmtId="0" fontId="14" fillId="0" borderId="0" xfId="124" applyFont="1" applyFill="1" applyAlignment="1">
      <alignment vertical="top" wrapText="1"/>
    </xf>
    <xf numFmtId="1" fontId="14" fillId="0" borderId="26" xfId="124" applyNumberFormat="1" applyFont="1" applyFill="1" applyBorder="1" applyAlignment="1">
      <alignment horizontal="center" vertical="center"/>
    </xf>
    <xf numFmtId="0" fontId="14" fillId="0" borderId="0" xfId="75" applyFont="1" applyFill="1" applyAlignment="1">
      <alignment wrapText="1"/>
    </xf>
    <xf numFmtId="49" fontId="14" fillId="0" borderId="1" xfId="75" applyNumberFormat="1" applyFont="1" applyFill="1" applyBorder="1" applyAlignment="1">
      <alignment horizontal="center" vertical="center" wrapText="1"/>
    </xf>
    <xf numFmtId="0" fontId="14" fillId="0" borderId="1" xfId="75" applyFont="1" applyFill="1" applyBorder="1" applyAlignment="1">
      <alignment wrapText="1"/>
    </xf>
    <xf numFmtId="2" fontId="14" fillId="0" borderId="1" xfId="75" applyNumberFormat="1" applyFont="1" applyFill="1" applyBorder="1" applyAlignment="1">
      <alignment horizontal="center" vertical="center" wrapText="1"/>
    </xf>
    <xf numFmtId="0" fontId="14" fillId="0" borderId="25" xfId="75" applyFont="1" applyFill="1" applyBorder="1" applyAlignment="1">
      <alignment horizontal="center" wrapText="1"/>
    </xf>
    <xf numFmtId="0" fontId="14" fillId="0" borderId="25" xfId="75" applyFont="1" applyFill="1" applyBorder="1" applyAlignment="1">
      <alignment horizontal="center" vertical="center"/>
    </xf>
    <xf numFmtId="2" fontId="14" fillId="0" borderId="25" xfId="75" applyNumberFormat="1" applyFont="1" applyFill="1" applyBorder="1" applyAlignment="1">
      <alignment horizontal="center"/>
    </xf>
    <xf numFmtId="2" fontId="12" fillId="0" borderId="0" xfId="75" applyNumberFormat="1" applyFont="1" applyFill="1"/>
    <xf numFmtId="0" fontId="19" fillId="0" borderId="1" xfId="103" applyFont="1" applyBorder="1" applyAlignment="1">
      <alignment horizontal="center" vertical="center"/>
    </xf>
    <xf numFmtId="0" fontId="31" fillId="0" borderId="25" xfId="91" applyFont="1" applyBorder="1" applyAlignment="1">
      <alignment horizontal="center" vertical="center" wrapText="1"/>
    </xf>
    <xf numFmtId="0" fontId="19" fillId="0" borderId="1" xfId="103" applyFont="1" applyBorder="1" applyAlignment="1">
      <alignment horizontal="center" vertical="center" wrapText="1"/>
    </xf>
    <xf numFmtId="0" fontId="31" fillId="0" borderId="11" xfId="91" applyFont="1" applyBorder="1" applyAlignment="1">
      <alignment horizontal="center" vertical="center" wrapText="1"/>
    </xf>
    <xf numFmtId="2" fontId="34" fillId="0" borderId="0" xfId="91" applyNumberFormat="1" applyFont="1" applyAlignment="1">
      <alignment vertical="center"/>
    </xf>
    <xf numFmtId="2" fontId="31" fillId="0" borderId="1" xfId="91" applyNumberFormat="1" applyFont="1" applyBorder="1" applyAlignment="1">
      <alignment horizontal="center" vertical="center" wrapText="1"/>
    </xf>
    <xf numFmtId="2" fontId="14" fillId="0" borderId="47" xfId="75" applyNumberFormat="1" applyFont="1" applyBorder="1" applyAlignment="1">
      <alignment horizontal="center" vertical="center"/>
    </xf>
    <xf numFmtId="0" fontId="41" fillId="0" borderId="0" xfId="113" applyFont="1" applyAlignment="1">
      <alignment horizontal="center" wrapText="1"/>
    </xf>
    <xf numFmtId="0" fontId="40" fillId="0" borderId="0" xfId="0" applyFont="1" applyAlignment="1">
      <alignment horizontal="center" vertical="center" wrapText="1"/>
    </xf>
    <xf numFmtId="0" fontId="31" fillId="0" borderId="0" xfId="113" applyFont="1" applyAlignment="1">
      <alignment horizontal="left" vertical="top" wrapText="1"/>
    </xf>
    <xf numFmtId="0" fontId="14" fillId="0" borderId="0" xfId="113" applyFont="1" applyAlignment="1">
      <alignment horizontal="left" vertical="top" wrapText="1"/>
    </xf>
    <xf numFmtId="0" fontId="41" fillId="0" borderId="4" xfId="113" applyFont="1" applyBorder="1" applyAlignment="1">
      <alignment horizontal="center" vertical="center" wrapText="1"/>
    </xf>
    <xf numFmtId="0" fontId="41" fillId="0" borderId="11" xfId="113" applyFont="1" applyBorder="1" applyAlignment="1">
      <alignment horizontal="center" vertical="center" wrapText="1"/>
    </xf>
    <xf numFmtId="0" fontId="41" fillId="0" borderId="10" xfId="113" applyFont="1" applyBorder="1" applyAlignment="1">
      <alignment horizontal="center" vertical="center" wrapText="1"/>
    </xf>
    <xf numFmtId="0" fontId="41" fillId="0" borderId="11" xfId="113" applyFont="1" applyBorder="1" applyAlignment="1">
      <alignment horizontal="center" vertical="center"/>
    </xf>
    <xf numFmtId="0" fontId="41" fillId="0" borderId="10" xfId="113" applyFont="1" applyBorder="1" applyAlignment="1">
      <alignment horizontal="center" vertical="center"/>
    </xf>
    <xf numFmtId="0" fontId="41" fillId="0" borderId="4" xfId="113" applyFont="1" applyBorder="1" applyAlignment="1">
      <alignment horizontal="center" vertical="center"/>
    </xf>
    <xf numFmtId="0" fontId="41" fillId="0" borderId="5" xfId="113" applyFont="1" applyBorder="1" applyAlignment="1">
      <alignment horizontal="center" vertical="center" wrapText="1"/>
    </xf>
    <xf numFmtId="0" fontId="41" fillId="0" borderId="3" xfId="113" applyFont="1" applyBorder="1" applyAlignment="1">
      <alignment horizontal="center" vertical="center" wrapText="1"/>
    </xf>
    <xf numFmtId="0" fontId="96" fillId="0" borderId="25" xfId="75" applyFont="1" applyBorder="1" applyAlignment="1">
      <alignment horizontal="center" vertical="center" wrapText="1"/>
    </xf>
    <xf numFmtId="0" fontId="14" fillId="0" borderId="5" xfId="75" applyFont="1" applyBorder="1" applyAlignment="1">
      <alignment horizontal="center" vertical="center" wrapText="1"/>
    </xf>
    <xf numFmtId="0" fontId="14" fillId="0" borderId="6" xfId="75" applyFont="1" applyBorder="1" applyAlignment="1">
      <alignment horizontal="center" vertical="center" wrapText="1"/>
    </xf>
    <xf numFmtId="0" fontId="14" fillId="0" borderId="3" xfId="75" applyFont="1" applyBorder="1" applyAlignment="1">
      <alignment horizontal="center" vertical="center" wrapText="1"/>
    </xf>
    <xf numFmtId="0" fontId="15" fillId="0" borderId="25" xfId="75" applyFont="1" applyBorder="1" applyAlignment="1">
      <alignment horizontal="center" vertical="center" wrapText="1"/>
    </xf>
    <xf numFmtId="0" fontId="31" fillId="0" borderId="5" xfId="75" applyFont="1" applyBorder="1" applyAlignment="1">
      <alignment horizontal="center" vertical="center" wrapText="1"/>
    </xf>
    <xf numFmtId="0" fontId="31" fillId="0" borderId="6" xfId="75" applyFont="1" applyBorder="1" applyAlignment="1">
      <alignment horizontal="center" vertical="center" wrapText="1"/>
    </xf>
    <xf numFmtId="0" fontId="31" fillId="0" borderId="3" xfId="75" applyFont="1" applyBorder="1" applyAlignment="1">
      <alignment horizontal="center" vertical="center" wrapText="1"/>
    </xf>
    <xf numFmtId="0" fontId="31" fillId="0" borderId="7" xfId="75" applyFont="1" applyBorder="1" applyAlignment="1">
      <alignment horizontal="center" vertical="center" wrapText="1"/>
    </xf>
    <xf numFmtId="0" fontId="31" fillId="0" borderId="9" xfId="75" applyFont="1" applyBorder="1" applyAlignment="1">
      <alignment horizontal="center" vertical="center" wrapText="1"/>
    </xf>
    <xf numFmtId="0" fontId="31" fillId="0" borderId="12" xfId="75" applyFont="1" applyBorder="1" applyAlignment="1">
      <alignment horizontal="center" vertical="center" wrapText="1"/>
    </xf>
    <xf numFmtId="49" fontId="31" fillId="0" borderId="5" xfId="75" applyNumberFormat="1" applyFont="1" applyBorder="1" applyAlignment="1">
      <alignment horizontal="center" vertical="center" wrapText="1"/>
    </xf>
    <xf numFmtId="49" fontId="31" fillId="0" borderId="6" xfId="75" applyNumberFormat="1" applyFont="1" applyBorder="1" applyAlignment="1">
      <alignment horizontal="center" vertical="center" wrapText="1"/>
    </xf>
    <xf numFmtId="49" fontId="31" fillId="0" borderId="3" xfId="75" applyNumberFormat="1" applyFont="1" applyBorder="1" applyAlignment="1">
      <alignment horizontal="center" vertical="center" wrapText="1"/>
    </xf>
    <xf numFmtId="0" fontId="31" fillId="0" borderId="5" xfId="75" applyFont="1" applyBorder="1" applyAlignment="1">
      <alignment horizontal="center" vertical="top" wrapText="1"/>
    </xf>
    <xf numFmtId="0" fontId="31" fillId="0" borderId="6" xfId="75" applyFont="1" applyBorder="1" applyAlignment="1">
      <alignment horizontal="center" vertical="top" wrapText="1"/>
    </xf>
    <xf numFmtId="0" fontId="31" fillId="0" borderId="3" xfId="75" applyFont="1" applyBorder="1" applyAlignment="1">
      <alignment horizontal="center" vertical="top" wrapText="1"/>
    </xf>
    <xf numFmtId="0" fontId="41" fillId="0" borderId="4" xfId="75" applyFont="1" applyBorder="1" applyAlignment="1">
      <alignment horizontal="center" vertical="center" wrapText="1"/>
    </xf>
    <xf numFmtId="0" fontId="41" fillId="0" borderId="11" xfId="75" applyFont="1" applyBorder="1" applyAlignment="1">
      <alignment horizontal="center" vertical="center" wrapText="1"/>
    </xf>
    <xf numFmtId="0" fontId="41" fillId="0" borderId="10" xfId="75" applyFont="1" applyBorder="1" applyAlignment="1">
      <alignment horizontal="center" vertical="center" wrapText="1"/>
    </xf>
    <xf numFmtId="1" fontId="17" fillId="0" borderId="4" xfId="0" applyNumberFormat="1" applyFont="1" applyBorder="1" applyAlignment="1">
      <alignment horizontal="center" vertical="center" wrapText="1"/>
    </xf>
    <xf numFmtId="1" fontId="17" fillId="0" borderId="11" xfId="0" applyNumberFormat="1" applyFont="1" applyBorder="1" applyAlignment="1">
      <alignment horizontal="center" vertical="center" wrapText="1"/>
    </xf>
    <xf numFmtId="1" fontId="17" fillId="0" borderId="10" xfId="0" applyNumberFormat="1" applyFont="1" applyBorder="1" applyAlignment="1">
      <alignment horizontal="center" vertical="center" wrapText="1"/>
    </xf>
    <xf numFmtId="0" fontId="31" fillId="0" borderId="25" xfId="75" applyFont="1" applyBorder="1" applyAlignment="1">
      <alignment horizontal="center" vertical="center" wrapText="1"/>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1" fontId="19" fillId="0" borderId="5" xfId="0" applyNumberFormat="1" applyFont="1" applyBorder="1" applyAlignment="1">
      <alignment horizontal="center" vertical="center" wrapText="1"/>
    </xf>
    <xf numFmtId="1" fontId="19" fillId="0" borderId="6" xfId="0" applyNumberFormat="1" applyFont="1" applyBorder="1" applyAlignment="1">
      <alignment horizontal="center" vertical="center" wrapText="1"/>
    </xf>
    <xf numFmtId="1" fontId="19" fillId="0" borderId="3" xfId="0" applyNumberFormat="1" applyFont="1" applyBorder="1" applyAlignment="1">
      <alignment horizontal="center" vertical="center" wrapText="1"/>
    </xf>
    <xf numFmtId="0" fontId="19" fillId="0" borderId="25" xfId="0" applyFont="1" applyBorder="1" applyAlignment="1">
      <alignment horizontal="center" vertical="center"/>
    </xf>
    <xf numFmtId="1" fontId="19" fillId="0" borderId="29" xfId="0" applyNumberFormat="1"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1" fontId="19" fillId="0" borderId="25" xfId="0" applyNumberFormat="1" applyFont="1" applyBorder="1" applyAlignment="1">
      <alignment horizontal="center" vertical="center" wrapText="1"/>
    </xf>
    <xf numFmtId="1" fontId="14" fillId="0" borderId="0" xfId="98" applyNumberFormat="1" applyFont="1" applyAlignment="1">
      <alignment horizontal="left" vertical="top" wrapText="1"/>
    </xf>
    <xf numFmtId="0" fontId="14" fillId="0" borderId="0" xfId="98" applyFont="1" applyAlignment="1">
      <alignment horizontal="left" vertical="top" wrapText="1"/>
    </xf>
    <xf numFmtId="0" fontId="13" fillId="0" borderId="0" xfId="75" applyFont="1" applyAlignment="1">
      <alignment horizontal="center"/>
    </xf>
    <xf numFmtId="0" fontId="19" fillId="0" borderId="1" xfId="0" applyFont="1" applyBorder="1" applyAlignment="1">
      <alignment horizontal="center" vertical="center"/>
    </xf>
    <xf numFmtId="1" fontId="19" fillId="0" borderId="7" xfId="0" applyNumberFormat="1" applyFont="1" applyBorder="1" applyAlignment="1">
      <alignment horizontal="center" vertical="center" wrapText="1"/>
    </xf>
    <xf numFmtId="1" fontId="19" fillId="0" borderId="9" xfId="0" applyNumberFormat="1" applyFont="1" applyBorder="1" applyAlignment="1">
      <alignment horizontal="center" vertical="center" wrapText="1"/>
    </xf>
    <xf numFmtId="1" fontId="19" fillId="0" borderId="12" xfId="0" applyNumberFormat="1" applyFont="1" applyBorder="1" applyAlignment="1">
      <alignment horizontal="center" vertical="center" wrapText="1"/>
    </xf>
    <xf numFmtId="1" fontId="19" fillId="0" borderId="8" xfId="0" applyNumberFormat="1" applyFont="1" applyBorder="1" applyAlignment="1">
      <alignment horizontal="center" vertical="center" wrapText="1"/>
    </xf>
    <xf numFmtId="1" fontId="19" fillId="0" borderId="0" xfId="0" applyNumberFormat="1" applyFont="1" applyAlignment="1">
      <alignment horizontal="center" vertical="center" wrapText="1"/>
    </xf>
    <xf numFmtId="1" fontId="19" fillId="0" borderId="2" xfId="0" applyNumberFormat="1" applyFont="1" applyBorder="1" applyAlignment="1">
      <alignment horizontal="center" vertical="center" wrapText="1"/>
    </xf>
    <xf numFmtId="49" fontId="13" fillId="0" borderId="0" xfId="75" applyNumberFormat="1" applyFont="1" applyAlignment="1">
      <alignment horizontal="center"/>
    </xf>
    <xf numFmtId="0" fontId="15" fillId="0" borderId="0" xfId="75" applyFont="1" applyAlignment="1">
      <alignment horizontal="center"/>
    </xf>
    <xf numFmtId="0" fontId="15" fillId="0" borderId="1" xfId="0" applyFont="1" applyBorder="1" applyAlignment="1">
      <alignment horizontal="center"/>
    </xf>
    <xf numFmtId="0" fontId="15" fillId="0" borderId="4" xfId="75" applyFont="1" applyBorder="1" applyAlignment="1">
      <alignment horizontal="center" vertical="center"/>
    </xf>
    <xf numFmtId="0" fontId="15" fillId="0" borderId="11" xfId="75" applyFont="1" applyBorder="1" applyAlignment="1">
      <alignment horizontal="center" vertical="center"/>
    </xf>
    <xf numFmtId="0" fontId="15" fillId="0" borderId="10" xfId="75" applyFont="1" applyBorder="1" applyAlignment="1">
      <alignment horizontal="center" vertical="center"/>
    </xf>
    <xf numFmtId="0" fontId="15" fillId="0" borderId="5" xfId="75" applyFont="1" applyBorder="1" applyAlignment="1">
      <alignment horizontal="center" vertical="center" wrapText="1"/>
    </xf>
    <xf numFmtId="0" fontId="15" fillId="0" borderId="3" xfId="75" applyFont="1" applyBorder="1" applyAlignment="1">
      <alignment horizontal="center" vertical="center" wrapText="1"/>
    </xf>
    <xf numFmtId="0" fontId="15" fillId="0" borderId="7"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4" xfId="0" applyFont="1" applyBorder="1" applyAlignment="1">
      <alignment horizontal="center"/>
    </xf>
    <xf numFmtId="0" fontId="15" fillId="0" borderId="11" xfId="0" applyFont="1" applyBorder="1" applyAlignment="1">
      <alignment horizontal="center"/>
    </xf>
    <xf numFmtId="0" fontId="15" fillId="0" borderId="10" xfId="0" applyFont="1" applyBorder="1" applyAlignment="1">
      <alignment horizontal="center"/>
    </xf>
    <xf numFmtId="0" fontId="14" fillId="0" borderId="0" xfId="0" applyFont="1" applyAlignment="1">
      <alignment horizontal="left" wrapText="1"/>
    </xf>
    <xf numFmtId="0" fontId="15" fillId="0" borderId="5" xfId="75" applyFont="1" applyBorder="1" applyAlignment="1">
      <alignment horizontal="center" vertical="center"/>
    </xf>
    <xf numFmtId="0" fontId="15" fillId="0" borderId="3" xfId="75" applyFont="1" applyBorder="1" applyAlignment="1">
      <alignment horizontal="center" vertical="center"/>
    </xf>
    <xf numFmtId="0" fontId="15" fillId="0" borderId="5" xfId="75" applyFont="1" applyBorder="1" applyAlignment="1" applyProtection="1">
      <alignment horizontal="center" vertical="center" wrapText="1"/>
      <protection locked="0"/>
    </xf>
    <xf numFmtId="0" fontId="15" fillId="0" borderId="3" xfId="75" applyFont="1" applyBorder="1" applyAlignment="1" applyProtection="1">
      <alignment horizontal="center" vertical="center" wrapText="1"/>
      <protection locked="0"/>
    </xf>
    <xf numFmtId="0" fontId="15" fillId="0" borderId="26" xfId="0" applyFont="1" applyBorder="1" applyAlignment="1">
      <alignment horizontal="center"/>
    </xf>
    <xf numFmtId="0" fontId="15" fillId="0" borderId="27" xfId="0" applyFont="1" applyBorder="1" applyAlignment="1">
      <alignment horizontal="center"/>
    </xf>
    <xf numFmtId="2" fontId="14" fillId="0" borderId="26" xfId="75" applyNumberFormat="1" applyFont="1" applyBorder="1" applyAlignment="1">
      <alignment horizontal="center"/>
    </xf>
    <xf numFmtId="2" fontId="14" fillId="0" borderId="27" xfId="75" applyNumberFormat="1" applyFont="1" applyBorder="1" applyAlignment="1">
      <alignment horizontal="center"/>
    </xf>
    <xf numFmtId="0" fontId="14" fillId="0" borderId="0" xfId="75" applyFont="1" applyAlignment="1">
      <alignment horizontal="left" wrapText="1"/>
    </xf>
    <xf numFmtId="0" fontId="14" fillId="0" borderId="0" xfId="0" applyFont="1" applyAlignment="1">
      <alignment horizontal="left" vertical="top" wrapText="1"/>
    </xf>
    <xf numFmtId="0" fontId="14" fillId="0" borderId="1" xfId="75" applyFont="1" applyBorder="1" applyAlignment="1" applyProtection="1">
      <alignment horizontal="center" vertical="center" wrapText="1"/>
      <protection locked="0"/>
    </xf>
    <xf numFmtId="0" fontId="13" fillId="0" borderId="0" xfId="0" applyFont="1" applyAlignment="1">
      <alignment horizontal="center"/>
    </xf>
    <xf numFmtId="0" fontId="15" fillId="0" borderId="0" xfId="0" applyFont="1" applyAlignment="1">
      <alignment horizontal="center" vertical="top" wrapText="1"/>
    </xf>
    <xf numFmtId="0" fontId="14" fillId="0" borderId="0" xfId="75" applyFont="1" applyAlignment="1">
      <alignment horizontal="center"/>
    </xf>
    <xf numFmtId="0" fontId="15" fillId="0" borderId="25" xfId="75" applyFont="1" applyBorder="1" applyAlignment="1" applyProtection="1">
      <alignment horizontal="center" vertical="center" wrapText="1"/>
      <protection locked="0"/>
    </xf>
    <xf numFmtId="0" fontId="15" fillId="0" borderId="44" xfId="111" applyFont="1" applyBorder="1" applyAlignment="1">
      <alignment horizontal="center" vertical="center" wrapText="1"/>
    </xf>
    <xf numFmtId="0" fontId="15" fillId="0" borderId="3" xfId="111" applyFont="1" applyBorder="1" applyAlignment="1">
      <alignment horizontal="center" vertical="center" wrapText="1"/>
    </xf>
    <xf numFmtId="0" fontId="14" fillId="0" borderId="0" xfId="111" applyFont="1" applyAlignment="1">
      <alignment horizontal="left" wrapText="1"/>
    </xf>
    <xf numFmtId="0" fontId="15" fillId="0" borderId="0" xfId="111" applyFont="1" applyAlignment="1">
      <alignment horizontal="center"/>
    </xf>
    <xf numFmtId="0" fontId="15" fillId="0" borderId="26" xfId="111" applyFont="1" applyBorder="1" applyAlignment="1">
      <alignment horizontal="center" vertical="center" wrapText="1"/>
    </xf>
    <xf numFmtId="0" fontId="15" fillId="0" borderId="28" xfId="111" applyFont="1" applyBorder="1" applyAlignment="1">
      <alignment horizontal="center" vertical="center" wrapText="1"/>
    </xf>
    <xf numFmtId="0" fontId="15" fillId="0" borderId="27" xfId="111" applyFont="1" applyBorder="1" applyAlignment="1">
      <alignment horizontal="center" vertical="center" wrapText="1"/>
    </xf>
    <xf numFmtId="0" fontId="15" fillId="0" borderId="26" xfId="215" applyFont="1" applyBorder="1" applyAlignment="1">
      <alignment horizontal="center" vertical="center" wrapText="1"/>
    </xf>
    <xf numFmtId="0" fontId="15" fillId="0" borderId="27" xfId="215" applyFont="1" applyBorder="1" applyAlignment="1">
      <alignment horizontal="center" vertical="center" wrapText="1"/>
    </xf>
    <xf numFmtId="0" fontId="15" fillId="0" borderId="26" xfId="111" applyFont="1" applyBorder="1" applyAlignment="1">
      <alignment horizontal="center"/>
    </xf>
    <xf numFmtId="0" fontId="15" fillId="0" borderId="28" xfId="111" applyFont="1" applyBorder="1" applyAlignment="1">
      <alignment horizontal="center"/>
    </xf>
    <xf numFmtId="0" fontId="15" fillId="0" borderId="27" xfId="111" applyFont="1" applyBorder="1" applyAlignment="1">
      <alignment horizontal="center"/>
    </xf>
    <xf numFmtId="0" fontId="15" fillId="0" borderId="40" xfId="215" applyFont="1" applyBorder="1" applyAlignment="1">
      <alignment horizontal="center" vertical="center"/>
    </xf>
    <xf numFmtId="0" fontId="15" fillId="0" borderId="14" xfId="215" applyFont="1" applyBorder="1" applyAlignment="1">
      <alignment horizontal="center" vertical="center"/>
    </xf>
    <xf numFmtId="0" fontId="15" fillId="0" borderId="29" xfId="111" applyFont="1" applyBorder="1" applyAlignment="1">
      <alignment horizontal="center" vertical="center" wrapText="1"/>
    </xf>
    <xf numFmtId="0" fontId="15" fillId="0" borderId="25" xfId="215" applyFont="1" applyBorder="1" applyAlignment="1">
      <alignment horizontal="center" vertical="center" wrapText="1"/>
    </xf>
    <xf numFmtId="0" fontId="15" fillId="0" borderId="39" xfId="75" applyFont="1" applyBorder="1" applyAlignment="1">
      <alignment horizontal="center" vertical="center" wrapText="1"/>
    </xf>
    <xf numFmtId="0" fontId="15" fillId="0" borderId="40" xfId="75" applyFont="1" applyBorder="1" applyAlignment="1">
      <alignment horizontal="center" vertical="center" wrapText="1"/>
    </xf>
    <xf numFmtId="0" fontId="15" fillId="0" borderId="12" xfId="75" applyFont="1" applyBorder="1" applyAlignment="1">
      <alignment horizontal="center" vertical="center" wrapText="1"/>
    </xf>
    <xf numFmtId="0" fontId="15" fillId="0" borderId="14" xfId="75" applyFont="1" applyBorder="1" applyAlignment="1">
      <alignment horizontal="center" vertical="center" wrapText="1"/>
    </xf>
    <xf numFmtId="0" fontId="14" fillId="0" borderId="0" xfId="111" quotePrefix="1" applyFont="1" applyAlignment="1">
      <alignment vertical="top" wrapText="1"/>
    </xf>
    <xf numFmtId="0" fontId="14" fillId="0" borderId="0" xfId="111" quotePrefix="1" applyFont="1" applyAlignment="1">
      <alignment horizontal="left" vertical="top" wrapText="1"/>
    </xf>
    <xf numFmtId="0" fontId="14" fillId="0" borderId="0" xfId="75" applyFont="1" applyAlignment="1">
      <alignment horizontal="left" vertical="center" wrapText="1"/>
    </xf>
    <xf numFmtId="0" fontId="15" fillId="0" borderId="0" xfId="111" applyFont="1" applyAlignment="1">
      <alignment horizontal="center" wrapText="1"/>
    </xf>
    <xf numFmtId="0" fontId="15" fillId="0" borderId="25" xfId="111" applyFont="1" applyBorder="1" applyAlignment="1">
      <alignment horizontal="center" wrapText="1"/>
    </xf>
    <xf numFmtId="0" fontId="14" fillId="0" borderId="0" xfId="111" applyFont="1" applyAlignment="1">
      <alignment horizontal="left" vertical="center" wrapText="1"/>
    </xf>
    <xf numFmtId="0" fontId="13" fillId="0" borderId="0" xfId="111" applyFont="1" applyAlignment="1">
      <alignment horizontal="center" wrapText="1"/>
    </xf>
    <xf numFmtId="0" fontId="13" fillId="0" borderId="0" xfId="111" applyFont="1" applyAlignment="1">
      <alignment horizontal="center"/>
    </xf>
    <xf numFmtId="0" fontId="14" fillId="0" borderId="8" xfId="75" applyFont="1" applyBorder="1" applyAlignment="1">
      <alignment horizontal="left" vertical="top" wrapText="1"/>
    </xf>
    <xf numFmtId="0" fontId="15" fillId="0" borderId="4" xfId="75" applyFont="1" applyBorder="1" applyAlignment="1">
      <alignment horizontal="center" vertical="center" wrapText="1"/>
    </xf>
    <xf numFmtId="0" fontId="15" fillId="0" borderId="10" xfId="75" applyFont="1" applyBorder="1" applyAlignment="1">
      <alignment horizontal="center" vertical="center" wrapText="1"/>
    </xf>
    <xf numFmtId="0" fontId="14" fillId="0" borderId="4" xfId="75" applyFont="1" applyBorder="1" applyAlignment="1" applyProtection="1">
      <alignment horizontal="center" vertical="center" wrapText="1"/>
      <protection locked="0"/>
    </xf>
    <xf numFmtId="0" fontId="14" fillId="0" borderId="11" xfId="75" applyFont="1" applyBorder="1" applyAlignment="1" applyProtection="1">
      <alignment horizontal="center" vertical="center" wrapText="1"/>
      <protection locked="0"/>
    </xf>
    <xf numFmtId="0" fontId="14" fillId="0" borderId="10" xfId="75" applyFont="1" applyBorder="1" applyAlignment="1" applyProtection="1">
      <alignment horizontal="center" vertical="center" wrapText="1"/>
      <protection locked="0"/>
    </xf>
    <xf numFmtId="0" fontId="15" fillId="0" borderId="11" xfId="75" applyFont="1" applyBorder="1" applyAlignment="1">
      <alignment horizontal="center" vertical="center" wrapText="1"/>
    </xf>
    <xf numFmtId="2" fontId="14" fillId="0" borderId="26" xfId="75" applyNumberFormat="1" applyFont="1" applyBorder="1" applyAlignment="1">
      <alignment horizontal="center" vertical="center"/>
    </xf>
    <xf numFmtId="2" fontId="14" fillId="0" borderId="27" xfId="75" applyNumberFormat="1" applyFont="1" applyBorder="1" applyAlignment="1">
      <alignment horizontal="center" vertical="center"/>
    </xf>
    <xf numFmtId="2" fontId="14" fillId="0" borderId="26" xfId="215" applyNumberFormat="1" applyFont="1" applyBorder="1" applyAlignment="1">
      <alignment horizontal="center" vertical="center" wrapText="1"/>
    </xf>
    <xf numFmtId="2" fontId="14" fillId="0" borderId="27" xfId="215" applyNumberFormat="1" applyFont="1" applyBorder="1" applyAlignment="1">
      <alignment horizontal="center" vertical="center" wrapText="1"/>
    </xf>
    <xf numFmtId="0" fontId="15" fillId="0" borderId="0" xfId="98" applyFont="1" applyAlignment="1">
      <alignment horizontal="center" vertical="center"/>
    </xf>
    <xf numFmtId="14" fontId="15" fillId="0" borderId="0" xfId="98" applyNumberFormat="1" applyFont="1" applyAlignment="1">
      <alignment horizontal="center" vertical="center" wrapText="1"/>
    </xf>
    <xf numFmtId="1" fontId="15" fillId="0" borderId="0" xfId="98" applyNumberFormat="1" applyFont="1" applyAlignment="1" applyProtection="1">
      <alignment horizontal="center" vertical="center"/>
      <protection locked="0"/>
    </xf>
    <xf numFmtId="0" fontId="15" fillId="0" borderId="4" xfId="98" applyFont="1" applyBorder="1" applyAlignment="1">
      <alignment horizontal="center" vertical="center" wrapText="1"/>
    </xf>
    <xf numFmtId="0" fontId="15" fillId="0" borderId="11" xfId="98" applyFont="1" applyBorder="1" applyAlignment="1">
      <alignment horizontal="center" vertical="center" wrapText="1"/>
    </xf>
    <xf numFmtId="0" fontId="15" fillId="0" borderId="10" xfId="98" applyFont="1" applyBorder="1" applyAlignment="1">
      <alignment horizontal="center" vertical="center" wrapText="1"/>
    </xf>
    <xf numFmtId="0" fontId="31" fillId="0" borderId="0" xfId="75" applyFont="1" applyAlignment="1">
      <alignment horizontal="left" wrapText="1"/>
    </xf>
    <xf numFmtId="2" fontId="15" fillId="0" borderId="4" xfId="113" applyNumberFormat="1" applyFont="1" applyBorder="1" applyAlignment="1">
      <alignment horizontal="center"/>
    </xf>
    <xf numFmtId="2" fontId="15" fillId="0" borderId="10" xfId="113" applyNumberFormat="1" applyFont="1" applyBorder="1" applyAlignment="1">
      <alignment horizontal="center"/>
    </xf>
    <xf numFmtId="0" fontId="14" fillId="0" borderId="5" xfId="75" applyFont="1" applyBorder="1" applyAlignment="1">
      <alignment horizontal="center" vertical="center"/>
    </xf>
    <xf numFmtId="0" fontId="14" fillId="0" borderId="6" xfId="75" applyFont="1" applyBorder="1" applyAlignment="1">
      <alignment horizontal="center" vertical="center"/>
    </xf>
    <xf numFmtId="0" fontId="14" fillId="0" borderId="3" xfId="75" applyFont="1" applyBorder="1" applyAlignment="1">
      <alignment horizontal="center" vertical="center"/>
    </xf>
    <xf numFmtId="0" fontId="14" fillId="0" borderId="1" xfId="75" applyFont="1" applyBorder="1" applyAlignment="1">
      <alignment horizontal="center" vertical="center"/>
    </xf>
    <xf numFmtId="0" fontId="14" fillId="0" borderId="5" xfId="110" applyFont="1" applyBorder="1" applyAlignment="1">
      <alignment horizontal="center" vertical="top" wrapText="1"/>
    </xf>
    <xf numFmtId="0" fontId="14" fillId="0" borderId="6" xfId="110" applyFont="1" applyBorder="1" applyAlignment="1">
      <alignment horizontal="center" vertical="top" wrapText="1"/>
    </xf>
    <xf numFmtId="0" fontId="14" fillId="0" borderId="3" xfId="110" applyFont="1" applyBorder="1" applyAlignment="1">
      <alignment horizontal="center" vertical="top" wrapText="1"/>
    </xf>
    <xf numFmtId="0" fontId="14" fillId="0" borderId="5" xfId="110" applyFont="1" applyBorder="1" applyAlignment="1">
      <alignment horizontal="center" vertical="center" wrapText="1"/>
    </xf>
    <xf numFmtId="0" fontId="14" fillId="0" borderId="6" xfId="110" applyFont="1" applyBorder="1" applyAlignment="1">
      <alignment horizontal="center" vertical="center" wrapText="1"/>
    </xf>
    <xf numFmtId="0" fontId="14" fillId="0" borderId="3" xfId="110" applyFont="1" applyBorder="1" applyAlignment="1">
      <alignment horizontal="center" vertical="center" wrapText="1"/>
    </xf>
    <xf numFmtId="0" fontId="14" fillId="0" borderId="1" xfId="75" applyFont="1" applyBorder="1" applyAlignment="1">
      <alignment horizontal="center" vertical="center" wrapText="1"/>
    </xf>
    <xf numFmtId="2" fontId="14" fillId="0" borderId="26" xfId="75" applyNumberFormat="1" applyFont="1" applyBorder="1" applyAlignment="1">
      <alignment horizontal="center" vertical="center" wrapText="1"/>
    </xf>
    <xf numFmtId="2" fontId="14" fillId="0" borderId="27" xfId="75" applyNumberFormat="1" applyFont="1" applyBorder="1" applyAlignment="1">
      <alignment horizontal="center" vertical="center" wrapText="1"/>
    </xf>
    <xf numFmtId="0" fontId="14" fillId="0" borderId="5" xfId="75" applyFont="1" applyBorder="1" applyAlignment="1">
      <alignment horizontal="left" vertical="top" wrapText="1"/>
    </xf>
    <xf numFmtId="0" fontId="14" fillId="0" borderId="3" xfId="75" applyFont="1" applyBorder="1" applyAlignment="1">
      <alignment horizontal="left" vertical="top" wrapText="1"/>
    </xf>
    <xf numFmtId="0" fontId="14" fillId="0" borderId="5" xfId="75" applyFont="1" applyBorder="1" applyAlignment="1">
      <alignment horizontal="center" vertical="top" wrapText="1"/>
    </xf>
    <xf numFmtId="0" fontId="14" fillId="0" borderId="3" xfId="75" applyFont="1" applyBorder="1" applyAlignment="1">
      <alignment horizontal="center" vertical="top" wrapText="1"/>
    </xf>
    <xf numFmtId="0" fontId="15" fillId="0" borderId="1" xfId="110" applyFont="1" applyBorder="1" applyAlignment="1">
      <alignment horizontal="center" vertical="top" wrapText="1"/>
    </xf>
    <xf numFmtId="0" fontId="14" fillId="0" borderId="5" xfId="110" applyFont="1" applyBorder="1" applyAlignment="1">
      <alignment horizontal="left" vertical="top" wrapText="1"/>
    </xf>
    <xf numFmtId="0" fontId="14" fillId="0" borderId="6" xfId="110" applyFont="1" applyBorder="1" applyAlignment="1">
      <alignment horizontal="left" vertical="top" wrapText="1"/>
    </xf>
    <xf numFmtId="0" fontId="14" fillId="0" borderId="3" xfId="110" applyFont="1" applyBorder="1" applyAlignment="1">
      <alignment horizontal="left" vertical="top" wrapText="1"/>
    </xf>
    <xf numFmtId="0" fontId="14" fillId="0" borderId="5" xfId="75" applyFont="1" applyFill="1" applyBorder="1" applyAlignment="1">
      <alignment horizontal="left" vertical="top" wrapText="1"/>
    </xf>
    <xf numFmtId="0" fontId="14" fillId="0" borderId="6" xfId="75" applyFont="1" applyFill="1" applyBorder="1" applyAlignment="1">
      <alignment horizontal="left" vertical="top" wrapText="1"/>
    </xf>
    <xf numFmtId="0" fontId="14" fillId="0" borderId="3" xfId="75" applyFont="1" applyFill="1" applyBorder="1" applyAlignment="1">
      <alignment horizontal="left" vertical="top" wrapText="1"/>
    </xf>
    <xf numFmtId="0" fontId="14" fillId="0" borderId="5" xfId="75" applyFont="1" applyBorder="1" applyAlignment="1">
      <alignment horizontal="center" vertical="top"/>
    </xf>
    <xf numFmtId="0" fontId="14" fillId="0" borderId="6" xfId="75" applyFont="1" applyBorder="1" applyAlignment="1">
      <alignment horizontal="center" vertical="top"/>
    </xf>
    <xf numFmtId="0" fontId="14" fillId="0" borderId="3" xfId="75" applyFont="1" applyBorder="1" applyAlignment="1">
      <alignment horizontal="center" vertical="top"/>
    </xf>
    <xf numFmtId="0" fontId="14" fillId="0" borderId="6" xfId="75" applyFont="1" applyBorder="1" applyAlignment="1">
      <alignment horizontal="left" vertical="top" wrapText="1"/>
    </xf>
    <xf numFmtId="0" fontId="14" fillId="0" borderId="5" xfId="75" applyFont="1" applyFill="1" applyBorder="1" applyAlignment="1">
      <alignment horizontal="center" vertical="center"/>
    </xf>
    <xf numFmtId="0" fontId="14" fillId="0" borderId="6" xfId="75" applyFont="1" applyFill="1" applyBorder="1" applyAlignment="1">
      <alignment horizontal="center" vertical="center"/>
    </xf>
    <xf numFmtId="0" fontId="14" fillId="0" borderId="3" xfId="75" applyFont="1" applyFill="1" applyBorder="1" applyAlignment="1">
      <alignment horizontal="center" vertical="center"/>
    </xf>
    <xf numFmtId="0" fontId="15" fillId="0" borderId="25" xfId="98" applyFont="1" applyBorder="1" applyAlignment="1">
      <alignment horizontal="center" wrapText="1"/>
    </xf>
    <xf numFmtId="2" fontId="14" fillId="0" borderId="26" xfId="0" applyNumberFormat="1" applyFont="1" applyFill="1" applyBorder="1" applyAlignment="1">
      <alignment horizontal="center" vertical="center"/>
    </xf>
    <xf numFmtId="2" fontId="14" fillId="0" borderId="27" xfId="0" applyNumberFormat="1" applyFont="1" applyFill="1" applyBorder="1" applyAlignment="1">
      <alignment horizontal="center" vertical="center"/>
    </xf>
    <xf numFmtId="2" fontId="14" fillId="0" borderId="26" xfId="0" applyNumberFormat="1" applyFont="1" applyBorder="1" applyAlignment="1">
      <alignment horizontal="center" vertical="center"/>
    </xf>
    <xf numFmtId="2" fontId="14" fillId="0" borderId="27" xfId="0" applyNumberFormat="1" applyFont="1" applyBorder="1" applyAlignment="1">
      <alignment horizontal="center" vertical="center"/>
    </xf>
    <xf numFmtId="0" fontId="15" fillId="0" borderId="0" xfId="98" applyFont="1" applyAlignment="1">
      <alignment horizontal="center"/>
    </xf>
    <xf numFmtId="14" fontId="15" fillId="0" borderId="0" xfId="98" applyNumberFormat="1" applyFont="1" applyAlignment="1">
      <alignment horizontal="center"/>
    </xf>
    <xf numFmtId="0" fontId="15" fillId="0" borderId="4" xfId="98" applyFont="1" applyFill="1" applyBorder="1" applyAlignment="1">
      <alignment horizontal="center" vertical="center" wrapText="1"/>
    </xf>
    <xf numFmtId="0" fontId="15" fillId="0" borderId="11" xfId="98" applyFont="1" applyFill="1" applyBorder="1" applyAlignment="1">
      <alignment horizontal="center" vertical="center" wrapText="1"/>
    </xf>
    <xf numFmtId="0" fontId="15" fillId="0" borderId="10" xfId="98" applyFont="1" applyFill="1" applyBorder="1" applyAlignment="1">
      <alignment horizontal="center" vertical="center" wrapText="1"/>
    </xf>
    <xf numFmtId="2" fontId="15" fillId="0" borderId="4" xfId="113" applyNumberFormat="1" applyFont="1" applyFill="1" applyBorder="1" applyAlignment="1">
      <alignment horizontal="center"/>
    </xf>
    <xf numFmtId="2" fontId="15" fillId="0" borderId="10" xfId="113" applyNumberFormat="1" applyFont="1" applyFill="1" applyBorder="1" applyAlignment="1">
      <alignment horizontal="center"/>
    </xf>
    <xf numFmtId="0" fontId="15" fillId="0" borderId="1" xfId="75" applyFont="1" applyFill="1" applyBorder="1" applyAlignment="1">
      <alignment horizontal="center" vertical="top" wrapText="1"/>
    </xf>
    <xf numFmtId="0" fontId="14" fillId="0" borderId="5" xfId="75" applyFont="1" applyFill="1" applyBorder="1" applyAlignment="1">
      <alignment horizontal="left" vertical="center" wrapText="1"/>
    </xf>
    <xf numFmtId="0" fontId="14" fillId="0" borderId="6" xfId="75" applyFont="1" applyFill="1" applyBorder="1" applyAlignment="1">
      <alignment horizontal="left" vertical="center" wrapText="1"/>
    </xf>
    <xf numFmtId="0" fontId="14" fillId="0" borderId="3" xfId="75" applyFont="1" applyFill="1" applyBorder="1" applyAlignment="1">
      <alignment horizontal="left" vertical="center" wrapText="1"/>
    </xf>
    <xf numFmtId="0" fontId="29" fillId="0" borderId="0" xfId="98" applyFont="1" applyAlignment="1">
      <alignment horizontal="center"/>
    </xf>
    <xf numFmtId="14" fontId="29" fillId="0" borderId="0" xfId="98" applyNumberFormat="1" applyFont="1" applyAlignment="1">
      <alignment horizontal="center" vertical="top" wrapText="1"/>
    </xf>
    <xf numFmtId="0" fontId="59" fillId="0" borderId="2" xfId="111" applyFont="1" applyBorder="1" applyAlignment="1">
      <alignment horizontal="center" wrapText="1"/>
    </xf>
    <xf numFmtId="0" fontId="15" fillId="0" borderId="4" xfId="98" applyFont="1" applyBorder="1" applyAlignment="1">
      <alignment horizontal="center" vertical="center"/>
    </xf>
    <xf numFmtId="0" fontId="15" fillId="0" borderId="11" xfId="98" applyFont="1" applyBorder="1" applyAlignment="1">
      <alignment horizontal="center" vertical="center"/>
    </xf>
    <xf numFmtId="0" fontId="15" fillId="0" borderId="10" xfId="98" applyFont="1" applyBorder="1" applyAlignment="1">
      <alignment horizontal="center" vertical="center"/>
    </xf>
    <xf numFmtId="0" fontId="15" fillId="0" borderId="1" xfId="98" applyFont="1" applyFill="1" applyBorder="1" applyAlignment="1">
      <alignment horizont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3" xfId="0" applyFont="1" applyBorder="1" applyAlignment="1">
      <alignment horizontal="left" vertical="top" wrapText="1"/>
    </xf>
    <xf numFmtId="0" fontId="14" fillId="0" borderId="2" xfId="111" applyFont="1" applyBorder="1" applyAlignment="1">
      <alignment horizontal="center" wrapText="1"/>
    </xf>
    <xf numFmtId="0" fontId="15" fillId="0" borderId="4" xfId="0" applyFont="1" applyBorder="1" applyAlignment="1">
      <alignment horizontal="center" vertical="center" wrapText="1"/>
    </xf>
    <xf numFmtId="0" fontId="15" fillId="0" borderId="10" xfId="0" applyFont="1" applyBorder="1" applyAlignment="1">
      <alignment horizontal="center"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3" xfId="0" applyFont="1" applyBorder="1" applyAlignment="1">
      <alignment horizontal="left" vertical="center" wrapText="1"/>
    </xf>
    <xf numFmtId="2" fontId="14" fillId="0" borderId="26" xfId="113" applyNumberFormat="1" applyFont="1" applyBorder="1" applyAlignment="1">
      <alignment horizontal="center"/>
    </xf>
    <xf numFmtId="2" fontId="14" fillId="0" borderId="27" xfId="113" applyNumberFormat="1" applyFont="1" applyBorder="1" applyAlignment="1">
      <alignment horizontal="center"/>
    </xf>
    <xf numFmtId="0" fontId="14" fillId="0" borderId="25" xfId="0" applyFont="1" applyBorder="1" applyAlignment="1">
      <alignment horizontal="center" vertical="center"/>
    </xf>
    <xf numFmtId="0" fontId="14" fillId="0" borderId="5" xfId="98" applyFont="1" applyBorder="1" applyAlignment="1">
      <alignment horizontal="left" vertical="center" wrapText="1"/>
    </xf>
    <xf numFmtId="0" fontId="14" fillId="0" borderId="6" xfId="98" applyFont="1" applyBorder="1" applyAlignment="1">
      <alignment horizontal="left" vertical="center" wrapText="1"/>
    </xf>
    <xf numFmtId="0" fontId="14" fillId="0" borderId="3" xfId="98" applyFont="1" applyBorder="1" applyAlignment="1">
      <alignment horizontal="left" vertical="center" wrapText="1"/>
    </xf>
    <xf numFmtId="0" fontId="14" fillId="0" borderId="5" xfId="0" applyFont="1" applyBorder="1" applyAlignment="1">
      <alignment horizontal="center" vertical="top"/>
    </xf>
    <xf numFmtId="0" fontId="14" fillId="0" borderId="6" xfId="0" applyFont="1" applyBorder="1" applyAlignment="1">
      <alignment horizontal="center" vertical="top"/>
    </xf>
    <xf numFmtId="0" fontId="14" fillId="0" borderId="3" xfId="0" applyFont="1" applyBorder="1" applyAlignment="1">
      <alignment horizontal="center" vertical="top"/>
    </xf>
    <xf numFmtId="0" fontId="15" fillId="0" borderId="25" xfId="0" applyFont="1" applyBorder="1" applyAlignment="1">
      <alignment horizontal="center" vertical="center" wrapText="1"/>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3" xfId="0" applyFont="1" applyBorder="1" applyAlignment="1">
      <alignment horizontal="left" vertical="center"/>
    </xf>
    <xf numFmtId="0" fontId="15" fillId="0" borderId="26"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7" xfId="0" applyFont="1" applyBorder="1" applyAlignment="1">
      <alignment horizontal="center" vertical="center" wrapText="1"/>
    </xf>
    <xf numFmtId="49" fontId="29" fillId="0" borderId="0" xfId="98" applyNumberFormat="1" applyFont="1" applyAlignment="1">
      <alignment horizontal="center" wrapText="1"/>
    </xf>
    <xf numFmtId="0" fontId="96" fillId="0" borderId="25" xfId="98" applyFont="1" applyBorder="1" applyAlignment="1">
      <alignment horizontal="center" vertical="center" wrapText="1"/>
    </xf>
    <xf numFmtId="0" fontId="14" fillId="0" borderId="0" xfId="0" applyFont="1" applyAlignment="1">
      <alignment horizontal="left" vertical="center" wrapText="1"/>
    </xf>
    <xf numFmtId="0" fontId="15" fillId="0" borderId="25" xfId="98" applyFont="1" applyBorder="1" applyAlignment="1">
      <alignment horizontal="center" vertical="center" wrapText="1"/>
    </xf>
    <xf numFmtId="14" fontId="29" fillId="0" borderId="0" xfId="98" applyNumberFormat="1" applyFont="1" applyAlignment="1">
      <alignment horizontal="center" wrapText="1"/>
    </xf>
    <xf numFmtId="0" fontId="29" fillId="0" borderId="25" xfId="98" applyFont="1" applyBorder="1" applyAlignment="1">
      <alignment horizontal="center" vertical="top" wrapText="1"/>
    </xf>
    <xf numFmtId="0" fontId="15" fillId="0" borderId="26" xfId="98" applyFont="1" applyBorder="1" applyAlignment="1">
      <alignment horizontal="center" vertical="center" wrapText="1"/>
    </xf>
    <xf numFmtId="0" fontId="15" fillId="0" borderId="28" xfId="98" applyFont="1" applyBorder="1" applyAlignment="1">
      <alignment horizontal="center" vertical="center" wrapText="1"/>
    </xf>
    <xf numFmtId="0" fontId="15" fillId="0" borderId="27" xfId="98" applyFont="1" applyBorder="1" applyAlignment="1">
      <alignment horizontal="center" vertical="center" wrapText="1"/>
    </xf>
    <xf numFmtId="0" fontId="29" fillId="0" borderId="0" xfId="98" applyFont="1" applyAlignment="1">
      <alignment horizontal="center" vertical="top" wrapText="1"/>
    </xf>
    <xf numFmtId="0" fontId="14" fillId="0" borderId="5" xfId="98" applyFont="1" applyBorder="1" applyAlignment="1">
      <alignment horizontal="center"/>
    </xf>
    <xf numFmtId="0" fontId="14" fillId="0" borderId="6" xfId="98" applyFont="1" applyBorder="1" applyAlignment="1">
      <alignment horizontal="center"/>
    </xf>
    <xf numFmtId="0" fontId="14" fillId="0" borderId="3" xfId="98" applyFont="1" applyBorder="1" applyAlignment="1">
      <alignment horizontal="center"/>
    </xf>
    <xf numFmtId="49" fontId="14" fillId="0" borderId="5" xfId="98" applyNumberFormat="1" applyFont="1" applyBorder="1" applyAlignment="1">
      <alignment horizontal="center" vertical="center" wrapText="1"/>
    </xf>
    <xf numFmtId="49" fontId="14" fillId="0" borderId="6" xfId="98" applyNumberFormat="1" applyFont="1" applyBorder="1" applyAlignment="1">
      <alignment horizontal="center" vertical="center" wrapText="1"/>
    </xf>
    <xf numFmtId="49" fontId="14" fillId="0" borderId="3" xfId="98" applyNumberFormat="1" applyFont="1" applyBorder="1" applyAlignment="1">
      <alignment horizontal="center" vertical="center" wrapText="1"/>
    </xf>
    <xf numFmtId="0" fontId="14" fillId="0" borderId="5" xfId="98" applyFont="1" applyBorder="1" applyAlignment="1">
      <alignment horizontal="center" vertical="center" wrapText="1"/>
    </xf>
    <xf numFmtId="0" fontId="14" fillId="0" borderId="6" xfId="98" applyFont="1" applyBorder="1" applyAlignment="1">
      <alignment horizontal="center" vertical="center" wrapText="1"/>
    </xf>
    <xf numFmtId="0" fontId="14" fillId="0" borderId="3" xfId="98" applyFont="1" applyBorder="1" applyAlignment="1">
      <alignment horizontal="center" vertical="center" wrapText="1"/>
    </xf>
    <xf numFmtId="3" fontId="14" fillId="0" borderId="1" xfId="0" applyNumberFormat="1" applyFont="1" applyBorder="1" applyAlignment="1">
      <alignment horizontal="center" vertical="center" wrapText="1"/>
    </xf>
    <xf numFmtId="3" fontId="14" fillId="0" borderId="25" xfId="0" applyNumberFormat="1" applyFont="1" applyBorder="1" applyAlignment="1">
      <alignment horizontal="center" vertical="center" wrapText="1"/>
    </xf>
    <xf numFmtId="0" fontId="15" fillId="0" borderId="5" xfId="0" applyFont="1" applyBorder="1" applyAlignment="1">
      <alignment horizontal="center" vertical="center" wrapText="1"/>
    </xf>
    <xf numFmtId="0" fontId="15" fillId="0" borderId="3" xfId="0" applyFont="1" applyBorder="1" applyAlignment="1">
      <alignment horizontal="center" vertical="center" wrapText="1"/>
    </xf>
    <xf numFmtId="0" fontId="13" fillId="0" borderId="0" xfId="103" applyFont="1" applyAlignment="1">
      <alignment horizontal="center" wrapText="1"/>
    </xf>
    <xf numFmtId="0" fontId="17" fillId="0" borderId="0" xfId="103" applyFont="1" applyAlignment="1">
      <alignment horizontal="center" vertical="center" wrapText="1"/>
    </xf>
    <xf numFmtId="0" fontId="15" fillId="0" borderId="11" xfId="0" applyFont="1" applyBorder="1" applyAlignment="1">
      <alignment horizontal="center" vertical="center" wrapText="1"/>
    </xf>
    <xf numFmtId="3" fontId="15" fillId="0" borderId="25" xfId="0" applyNumberFormat="1" applyFont="1" applyBorder="1" applyAlignment="1">
      <alignment horizontal="center" vertical="center" wrapText="1"/>
    </xf>
    <xf numFmtId="3" fontId="14" fillId="0" borderId="5" xfId="0" applyNumberFormat="1" applyFont="1" applyBorder="1" applyAlignment="1">
      <alignment horizontal="center" vertical="center" wrapText="1"/>
    </xf>
    <xf numFmtId="3" fontId="14" fillId="0" borderId="6" xfId="0" applyNumberFormat="1" applyFont="1" applyBorder="1" applyAlignment="1">
      <alignment horizontal="center" vertical="center" wrapText="1"/>
    </xf>
    <xf numFmtId="3" fontId="14" fillId="0" borderId="3" xfId="0" applyNumberFormat="1" applyFont="1" applyBorder="1" applyAlignment="1">
      <alignment horizontal="center" vertical="center" wrapText="1"/>
    </xf>
    <xf numFmtId="3" fontId="14" fillId="0" borderId="5" xfId="0" applyNumberFormat="1" applyFont="1" applyBorder="1" applyAlignment="1">
      <alignment horizontal="left" vertical="center" wrapText="1"/>
    </xf>
    <xf numFmtId="3" fontId="14" fillId="0" borderId="3" xfId="0" applyNumberFormat="1" applyFont="1" applyBorder="1" applyAlignment="1">
      <alignment horizontal="left" vertical="center" wrapText="1"/>
    </xf>
    <xf numFmtId="3" fontId="14" fillId="0" borderId="6" xfId="0" applyNumberFormat="1" applyFont="1" applyBorder="1" applyAlignment="1">
      <alignment horizontal="left" vertical="center" wrapText="1"/>
    </xf>
    <xf numFmtId="0" fontId="19" fillId="0" borderId="0" xfId="103" applyFont="1" applyAlignment="1">
      <alignment horizontal="left" vertical="top" wrapText="1"/>
    </xf>
    <xf numFmtId="0" fontId="107" fillId="0" borderId="0" xfId="103" applyFont="1" applyAlignment="1">
      <alignment horizontal="left" vertical="top" wrapText="1"/>
    </xf>
    <xf numFmtId="0" fontId="35" fillId="0" borderId="0" xfId="103" applyFont="1" applyAlignment="1">
      <alignment horizontal="center" wrapText="1"/>
    </xf>
    <xf numFmtId="0" fontId="17" fillId="0" borderId="0" xfId="103" applyFont="1" applyAlignment="1">
      <alignment horizontal="center" wrapText="1"/>
    </xf>
    <xf numFmtId="0" fontId="17" fillId="0" borderId="4" xfId="103" applyFont="1" applyBorder="1" applyAlignment="1">
      <alignment horizontal="center" vertical="center"/>
    </xf>
    <xf numFmtId="0" fontId="17" fillId="0" borderId="11" xfId="103" applyFont="1" applyBorder="1" applyAlignment="1">
      <alignment horizontal="center" vertical="center"/>
    </xf>
    <xf numFmtId="0" fontId="17" fillId="0" borderId="10" xfId="103" applyFont="1" applyBorder="1" applyAlignment="1">
      <alignment horizontal="center" vertical="center"/>
    </xf>
    <xf numFmtId="0" fontId="19" fillId="0" borderId="1" xfId="103" applyFont="1" applyBorder="1" applyAlignment="1">
      <alignment horizontal="center" vertical="center"/>
    </xf>
    <xf numFmtId="0" fontId="19" fillId="0" borderId="1" xfId="103" applyFont="1" applyBorder="1" applyAlignment="1">
      <alignment vertical="center" wrapText="1"/>
    </xf>
    <xf numFmtId="0" fontId="17" fillId="0" borderId="4" xfId="103" applyFont="1" applyBorder="1" applyAlignment="1">
      <alignment horizontal="center" vertical="center" wrapText="1"/>
    </xf>
    <xf numFmtId="0" fontId="17" fillId="0" borderId="11" xfId="103" applyFont="1" applyBorder="1" applyAlignment="1">
      <alignment horizontal="center" vertical="center" wrapText="1"/>
    </xf>
    <xf numFmtId="0" fontId="41" fillId="0" borderId="1" xfId="91" applyFont="1" applyBorder="1" applyAlignment="1">
      <alignment horizontal="center" vertical="center" wrapText="1"/>
    </xf>
    <xf numFmtId="0" fontId="15" fillId="0" borderId="1" xfId="103" applyFont="1" applyBorder="1" applyAlignment="1">
      <alignment horizontal="center" vertical="center" wrapText="1"/>
    </xf>
    <xf numFmtId="0" fontId="19" fillId="0" borderId="0" xfId="103" applyFont="1" applyAlignment="1">
      <alignment horizontal="left" vertical="center" wrapText="1"/>
    </xf>
    <xf numFmtId="0" fontId="19" fillId="0" borderId="1" xfId="103" applyFont="1" applyBorder="1" applyAlignment="1">
      <alignment horizontal="left" vertical="center" wrapText="1"/>
    </xf>
    <xf numFmtId="0" fontId="19" fillId="0" borderId="0" xfId="103" applyFont="1" applyAlignment="1">
      <alignment horizontal="left" wrapText="1"/>
    </xf>
    <xf numFmtId="0" fontId="107" fillId="0" borderId="0" xfId="103" applyFont="1" applyAlignment="1">
      <alignment horizontal="left" wrapText="1"/>
    </xf>
    <xf numFmtId="0" fontId="14" fillId="0" borderId="1" xfId="103" applyFont="1" applyBorder="1" applyAlignment="1">
      <alignment horizontal="center" vertical="center" wrapText="1"/>
    </xf>
    <xf numFmtId="0" fontId="14" fillId="0" borderId="29" xfId="103" applyFont="1" applyBorder="1" applyAlignment="1">
      <alignment horizontal="center" vertical="center" wrapText="1"/>
    </xf>
    <xf numFmtId="0" fontId="14" fillId="0" borderId="6" xfId="103" applyFont="1" applyBorder="1" applyAlignment="1">
      <alignment horizontal="center" vertical="center" wrapText="1"/>
    </xf>
    <xf numFmtId="0" fontId="14" fillId="0" borderId="3" xfId="103" applyFont="1" applyBorder="1" applyAlignment="1">
      <alignment horizontal="center" vertical="center" wrapText="1"/>
    </xf>
    <xf numFmtId="0" fontId="14" fillId="0" borderId="29" xfId="195" applyFont="1" applyBorder="1" applyAlignment="1">
      <alignment horizontal="center" vertical="center" wrapText="1"/>
    </xf>
    <xf numFmtId="0" fontId="14" fillId="0" borderId="6" xfId="195" applyFont="1" applyBorder="1" applyAlignment="1">
      <alignment horizontal="center" vertical="center" wrapText="1"/>
    </xf>
    <xf numFmtId="0" fontId="14" fillId="0" borderId="3" xfId="195" applyFont="1" applyBorder="1" applyAlignment="1">
      <alignment horizontal="center" vertical="center" wrapText="1"/>
    </xf>
    <xf numFmtId="0" fontId="108" fillId="0" borderId="25" xfId="91" applyFont="1" applyBorder="1" applyAlignment="1">
      <alignment horizontal="center" vertical="center" wrapText="1"/>
    </xf>
    <xf numFmtId="0" fontId="19" fillId="0" borderId="25" xfId="103" applyFont="1" applyBorder="1" applyAlignment="1">
      <alignment vertical="center" wrapText="1"/>
    </xf>
    <xf numFmtId="0" fontId="17" fillId="0" borderId="25" xfId="103" applyFont="1" applyBorder="1" applyAlignment="1">
      <alignment horizontal="center" vertical="center" wrapText="1"/>
    </xf>
    <xf numFmtId="0" fontId="19" fillId="0" borderId="25" xfId="103" applyFont="1" applyBorder="1" applyAlignment="1">
      <alignment horizontal="center" vertical="center"/>
    </xf>
    <xf numFmtId="0" fontId="17" fillId="0" borderId="10" xfId="103" applyFont="1" applyBorder="1" applyAlignment="1">
      <alignment horizontal="center" vertical="center" wrapText="1"/>
    </xf>
    <xf numFmtId="0" fontId="14" fillId="0" borderId="1" xfId="103" applyFont="1" applyBorder="1" applyAlignment="1">
      <alignment horizontal="center" vertical="center"/>
    </xf>
    <xf numFmtId="0" fontId="13" fillId="0" borderId="0" xfId="103" applyFont="1" applyAlignment="1">
      <alignment horizontal="center" vertical="center" wrapText="1"/>
    </xf>
    <xf numFmtId="0" fontId="31" fillId="0" borderId="0" xfId="103" applyFont="1" applyAlignment="1">
      <alignment horizontal="left" vertical="top" wrapText="1"/>
    </xf>
    <xf numFmtId="0" fontId="14" fillId="0" borderId="0" xfId="103" applyFont="1" applyAlignment="1">
      <alignment horizontal="left" vertical="top" wrapText="1"/>
    </xf>
    <xf numFmtId="0" fontId="31" fillId="0" borderId="25" xfId="91" applyFont="1" applyBorder="1" applyAlignment="1">
      <alignment horizontal="center" vertical="center" wrapText="1"/>
    </xf>
    <xf numFmtId="0" fontId="31" fillId="0" borderId="25" xfId="91" applyFont="1" applyBorder="1" applyAlignment="1">
      <alignment horizontal="left" vertical="center" wrapText="1"/>
    </xf>
    <xf numFmtId="0" fontId="15" fillId="0" borderId="0" xfId="103" applyFont="1" applyAlignment="1">
      <alignment horizontal="left" vertical="center" wrapText="1"/>
    </xf>
    <xf numFmtId="0" fontId="15" fillId="0" borderId="25" xfId="103" applyFont="1" applyBorder="1" applyAlignment="1">
      <alignment horizontal="center" vertical="center" wrapText="1"/>
    </xf>
    <xf numFmtId="0" fontId="15" fillId="0" borderId="8" xfId="103" applyFont="1" applyBorder="1" applyAlignment="1">
      <alignment horizontal="center" vertical="center"/>
    </xf>
    <xf numFmtId="0" fontId="15" fillId="0" borderId="2" xfId="103" applyFont="1" applyBorder="1" applyAlignment="1">
      <alignment horizontal="center" vertical="center"/>
    </xf>
    <xf numFmtId="0" fontId="41" fillId="0" borderId="4" xfId="91" applyFont="1" applyBorder="1" applyAlignment="1">
      <alignment horizontal="center" vertical="center" wrapText="1"/>
    </xf>
    <xf numFmtId="0" fontId="41" fillId="0" borderId="11" xfId="91" applyFont="1" applyBorder="1" applyAlignment="1">
      <alignment horizontal="center" vertical="center" wrapText="1"/>
    </xf>
    <xf numFmtId="0" fontId="41" fillId="0" borderId="10" xfId="91" applyFont="1" applyBorder="1" applyAlignment="1">
      <alignment horizontal="center" vertical="center" wrapText="1"/>
    </xf>
    <xf numFmtId="0" fontId="15" fillId="0" borderId="4" xfId="103" applyFont="1" applyBorder="1" applyAlignment="1">
      <alignment horizontal="center" vertical="center"/>
    </xf>
    <xf numFmtId="0" fontId="15" fillId="0" borderId="11" xfId="103" applyFont="1" applyBorder="1" applyAlignment="1">
      <alignment horizontal="center" vertical="center"/>
    </xf>
    <xf numFmtId="0" fontId="15" fillId="0" borderId="10" xfId="103" applyFont="1" applyBorder="1" applyAlignment="1">
      <alignment horizontal="center" vertical="center"/>
    </xf>
    <xf numFmtId="0" fontId="41" fillId="0" borderId="25" xfId="91" applyFont="1" applyBorder="1" applyAlignment="1">
      <alignment horizontal="center" vertical="center" wrapText="1"/>
    </xf>
    <xf numFmtId="0" fontId="41" fillId="0" borderId="7" xfId="91" applyFont="1" applyBorder="1" applyAlignment="1">
      <alignment horizontal="center" vertical="center" wrapText="1"/>
    </xf>
    <xf numFmtId="0" fontId="41" fillId="0" borderId="12" xfId="91" applyFont="1" applyBorder="1" applyAlignment="1">
      <alignment horizontal="center" vertical="center" wrapText="1"/>
    </xf>
    <xf numFmtId="0" fontId="31" fillId="0" borderId="5" xfId="91" applyFont="1" applyBorder="1" applyAlignment="1">
      <alignment horizontal="center" vertical="center" wrapText="1"/>
    </xf>
    <xf numFmtId="0" fontId="31" fillId="0" borderId="3" xfId="91" applyFont="1" applyBorder="1" applyAlignment="1">
      <alignment horizontal="center" vertical="center" wrapText="1"/>
    </xf>
    <xf numFmtId="0" fontId="31" fillId="0" borderId="7" xfId="91" applyFont="1" applyBorder="1" applyAlignment="1">
      <alignment horizontal="left" vertical="center" wrapText="1"/>
    </xf>
    <xf numFmtId="0" fontId="31" fillId="0" borderId="12" xfId="91" applyFont="1" applyBorder="1" applyAlignment="1">
      <alignment horizontal="left" vertical="center" wrapText="1"/>
    </xf>
    <xf numFmtId="0" fontId="12" fillId="0" borderId="29" xfId="91" applyFont="1" applyBorder="1" applyAlignment="1">
      <alignment horizontal="center" vertical="center" wrapText="1"/>
    </xf>
    <xf numFmtId="0" fontId="12" fillId="0" borderId="6" xfId="91" applyFont="1" applyBorder="1" applyAlignment="1">
      <alignment horizontal="center" vertical="center" wrapText="1"/>
    </xf>
    <xf numFmtId="0" fontId="12" fillId="0" borderId="3" xfId="91" applyFont="1" applyBorder="1" applyAlignment="1">
      <alignment horizontal="center" vertical="center" wrapText="1"/>
    </xf>
    <xf numFmtId="0" fontId="19" fillId="0" borderId="29" xfId="103" applyFont="1" applyBorder="1" applyAlignment="1">
      <alignment horizontal="center" vertical="center" wrapText="1"/>
    </xf>
    <xf numFmtId="0" fontId="19" fillId="0" borderId="6" xfId="103" applyFont="1" applyBorder="1" applyAlignment="1">
      <alignment horizontal="center" vertical="center" wrapText="1"/>
    </xf>
    <xf numFmtId="0" fontId="19" fillId="0" borderId="3" xfId="103" applyFont="1" applyBorder="1" applyAlignment="1">
      <alignment horizontal="center" vertical="center" wrapText="1"/>
    </xf>
    <xf numFmtId="0" fontId="17" fillId="0" borderId="0" xfId="103" applyFont="1" applyAlignment="1">
      <alignment horizontal="center" vertical="center"/>
    </xf>
    <xf numFmtId="0" fontId="17" fillId="0" borderId="4" xfId="91" applyFont="1" applyBorder="1" applyAlignment="1">
      <alignment horizontal="center" vertical="center" wrapText="1"/>
    </xf>
    <xf numFmtId="0" fontId="17" fillId="0" borderId="11" xfId="91" applyFont="1" applyBorder="1" applyAlignment="1">
      <alignment horizontal="center" vertical="center" wrapText="1"/>
    </xf>
    <xf numFmtId="0" fontId="17" fillId="0" borderId="10" xfId="91" applyFont="1" applyBorder="1" applyAlignment="1">
      <alignment horizontal="center" vertical="center" wrapText="1"/>
    </xf>
    <xf numFmtId="0" fontId="107" fillId="0" borderId="0" xfId="103" applyFont="1" applyAlignment="1">
      <alignment horizontal="left" vertical="center" wrapText="1"/>
    </xf>
    <xf numFmtId="0" fontId="19" fillId="0" borderId="1" xfId="103" applyFont="1" applyBorder="1" applyAlignment="1">
      <alignment horizontal="center" vertical="center" wrapText="1"/>
    </xf>
    <xf numFmtId="0" fontId="19" fillId="0" borderId="25" xfId="103" applyFont="1" applyBorder="1" applyAlignment="1">
      <alignment horizontal="center" vertical="center" wrapText="1"/>
    </xf>
    <xf numFmtId="0" fontId="12" fillId="0" borderId="1" xfId="91" applyFont="1" applyBorder="1" applyAlignment="1">
      <alignment horizontal="center" vertical="center" wrapText="1"/>
    </xf>
    <xf numFmtId="0" fontId="12" fillId="0" borderId="25" xfId="91" applyFont="1" applyBorder="1" applyAlignment="1">
      <alignment horizontal="center" vertical="center" wrapText="1"/>
    </xf>
    <xf numFmtId="0" fontId="14"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17" fillId="0" borderId="1" xfId="103" applyFont="1" applyBorder="1" applyAlignment="1">
      <alignment horizontal="center" vertical="center" wrapText="1"/>
    </xf>
    <xf numFmtId="0" fontId="41" fillId="0" borderId="1" xfId="80" applyFont="1" applyBorder="1" applyAlignment="1">
      <alignment horizontal="center" vertical="center" wrapText="1"/>
    </xf>
    <xf numFmtId="0" fontId="15" fillId="0" borderId="0" xfId="75" applyFont="1" applyAlignment="1">
      <alignment horizontal="center" wrapText="1"/>
    </xf>
    <xf numFmtId="0" fontId="15" fillId="0" borderId="0" xfId="75" applyFont="1" applyAlignment="1">
      <alignment horizontal="center" vertical="center" wrapText="1"/>
    </xf>
    <xf numFmtId="2" fontId="101" fillId="0" borderId="26" xfId="239" applyNumberFormat="1" applyFont="1" applyBorder="1" applyAlignment="1">
      <alignment horizontal="center"/>
    </xf>
    <xf numFmtId="2" fontId="101" fillId="0" borderId="27" xfId="239" applyNumberFormat="1" applyFont="1" applyBorder="1" applyAlignment="1">
      <alignment horizontal="center"/>
    </xf>
    <xf numFmtId="2" fontId="14" fillId="0" borderId="26" xfId="219" applyNumberFormat="1" applyFont="1" applyBorder="1" applyAlignment="1">
      <alignment horizontal="center" vertical="center"/>
    </xf>
    <xf numFmtId="2" fontId="14" fillId="0" borderId="27" xfId="219" applyNumberFormat="1" applyFont="1" applyBorder="1" applyAlignment="1">
      <alignment horizontal="center" vertical="center"/>
    </xf>
    <xf numFmtId="0" fontId="13" fillId="0" borderId="0" xfId="124" applyFont="1" applyAlignment="1">
      <alignment horizontal="center" wrapText="1"/>
    </xf>
    <xf numFmtId="0" fontId="31" fillId="0" borderId="0" xfId="80" applyFont="1" applyAlignment="1">
      <alignment horizontal="left" wrapText="1"/>
    </xf>
    <xf numFmtId="0" fontId="15" fillId="0" borderId="25" xfId="75" applyFont="1" applyFill="1" applyBorder="1" applyAlignment="1">
      <alignment horizontal="center" vertical="center" wrapText="1"/>
    </xf>
    <xf numFmtId="0" fontId="15" fillId="0" borderId="7" xfId="75" applyFont="1" applyBorder="1" applyAlignment="1">
      <alignment horizontal="center" vertical="center" wrapText="1"/>
    </xf>
    <xf numFmtId="0" fontId="15" fillId="0" borderId="13" xfId="75" applyFont="1" applyBorder="1" applyAlignment="1">
      <alignment horizontal="center" vertical="center" wrapText="1"/>
    </xf>
    <xf numFmtId="0" fontId="15" fillId="0" borderId="25" xfId="75" applyFont="1" applyBorder="1" applyAlignment="1">
      <alignment horizontal="center" vertical="center"/>
    </xf>
    <xf numFmtId="0" fontId="15" fillId="0" borderId="25" xfId="75" applyFont="1" applyBorder="1" applyAlignment="1">
      <alignment horizontal="center" vertical="top" wrapText="1"/>
    </xf>
    <xf numFmtId="0" fontId="15" fillId="0" borderId="26" xfId="75" applyFont="1" applyBorder="1" applyAlignment="1">
      <alignment horizontal="center" vertical="center"/>
    </xf>
    <xf numFmtId="0" fontId="15" fillId="0" borderId="27" xfId="75" applyFont="1" applyBorder="1" applyAlignment="1">
      <alignment horizontal="center" vertical="center"/>
    </xf>
    <xf numFmtId="0" fontId="15" fillId="0" borderId="25" xfId="75" applyFont="1" applyBorder="1" applyAlignment="1">
      <alignment horizontal="center" wrapText="1"/>
    </xf>
    <xf numFmtId="49" fontId="31" fillId="0" borderId="0" xfId="75" applyNumberFormat="1" applyFont="1" applyAlignment="1">
      <alignment horizontal="left" vertical="center" wrapText="1"/>
    </xf>
    <xf numFmtId="49" fontId="14" fillId="0" borderId="0" xfId="75" applyNumberFormat="1" applyFont="1" applyAlignment="1">
      <alignment horizontal="left" vertical="center" wrapText="1"/>
    </xf>
    <xf numFmtId="1" fontId="15" fillId="0" borderId="4" xfId="75" applyNumberFormat="1" applyFont="1" applyBorder="1" applyAlignment="1">
      <alignment horizontal="center" vertical="center"/>
    </xf>
    <xf numFmtId="1" fontId="15" fillId="0" borderId="11" xfId="75" applyNumberFormat="1" applyFont="1" applyBorder="1" applyAlignment="1">
      <alignment horizontal="center" vertical="center"/>
    </xf>
    <xf numFmtId="1" fontId="15" fillId="0" borderId="10" xfId="75" applyNumberFormat="1" applyFont="1" applyBorder="1" applyAlignment="1">
      <alignment horizontal="center" vertical="center"/>
    </xf>
    <xf numFmtId="1" fontId="15" fillId="0" borderId="25" xfId="75" applyNumberFormat="1" applyFont="1" applyBorder="1" applyAlignment="1">
      <alignment horizontal="center" vertical="center"/>
    </xf>
    <xf numFmtId="49" fontId="14" fillId="0" borderId="25" xfId="75" applyNumberFormat="1" applyFont="1" applyBorder="1" applyAlignment="1">
      <alignment horizontal="center" vertical="center" wrapText="1"/>
    </xf>
    <xf numFmtId="49" fontId="14" fillId="0" borderId="29" xfId="75" applyNumberFormat="1" applyFont="1" applyBorder="1" applyAlignment="1">
      <alignment horizontal="center" vertical="center"/>
    </xf>
    <xf numFmtId="49" fontId="14" fillId="0" borderId="6" xfId="75" applyNumberFormat="1" applyFont="1" applyBorder="1" applyAlignment="1">
      <alignment horizontal="center" vertical="center"/>
    </xf>
    <xf numFmtId="49" fontId="14" fillId="0" borderId="3" xfId="75" applyNumberFormat="1" applyFont="1" applyBorder="1" applyAlignment="1">
      <alignment horizontal="center" vertical="center"/>
    </xf>
    <xf numFmtId="49" fontId="14" fillId="0" borderId="5" xfId="75" applyNumberFormat="1" applyFont="1" applyBorder="1" applyAlignment="1">
      <alignment horizontal="center" vertical="center"/>
    </xf>
    <xf numFmtId="0" fontId="22" fillId="0" borderId="0" xfId="75" applyFont="1" applyAlignment="1">
      <alignment horizontal="center" vertical="center" wrapText="1"/>
    </xf>
    <xf numFmtId="14" fontId="13" fillId="0" borderId="0" xfId="75" applyNumberFormat="1" applyFont="1" applyAlignment="1">
      <alignment horizontal="center" vertical="center"/>
    </xf>
    <xf numFmtId="1" fontId="13" fillId="0" borderId="0" xfId="75" applyNumberFormat="1" applyFont="1" applyAlignment="1">
      <alignment horizontal="center" vertical="center"/>
    </xf>
    <xf numFmtId="0" fontId="15" fillId="0" borderId="28" xfId="75" applyFont="1" applyBorder="1" applyAlignment="1">
      <alignment horizontal="center" vertical="center"/>
    </xf>
    <xf numFmtId="1" fontId="15" fillId="0" borderId="26" xfId="75" applyNumberFormat="1" applyFont="1" applyBorder="1" applyAlignment="1">
      <alignment horizontal="center" vertical="center"/>
    </xf>
    <xf numFmtId="1" fontId="15" fillId="0" borderId="27" xfId="75" applyNumberFormat="1" applyFont="1" applyBorder="1" applyAlignment="1">
      <alignment horizontal="center" vertical="center"/>
    </xf>
    <xf numFmtId="0" fontId="14" fillId="0" borderId="29" xfId="75" applyFont="1" applyBorder="1" applyAlignment="1">
      <alignment horizontal="center" vertical="center" wrapText="1"/>
    </xf>
    <xf numFmtId="0" fontId="25" fillId="0" borderId="0" xfId="75" applyFont="1" applyAlignment="1">
      <alignment horizontal="center" vertical="center"/>
    </xf>
    <xf numFmtId="49" fontId="14" fillId="0" borderId="0" xfId="124" applyNumberFormat="1" applyFont="1" applyAlignment="1">
      <alignment horizontal="left" vertical="top" wrapText="1"/>
    </xf>
    <xf numFmtId="1" fontId="15" fillId="0" borderId="8" xfId="75" applyNumberFormat="1" applyFont="1" applyBorder="1" applyAlignment="1">
      <alignment horizontal="center" vertical="center"/>
    </xf>
    <xf numFmtId="2" fontId="14" fillId="0" borderId="26" xfId="207" applyNumberFormat="1" applyFont="1" applyFill="1" applyBorder="1" applyAlignment="1">
      <alignment horizontal="center" vertical="center"/>
    </xf>
    <xf numFmtId="2" fontId="14" fillId="0" borderId="27" xfId="207" applyNumberFormat="1" applyFont="1" applyFill="1" applyBorder="1" applyAlignment="1">
      <alignment horizontal="center" vertical="center"/>
    </xf>
    <xf numFmtId="0" fontId="15" fillId="0" borderId="4" xfId="75" applyFont="1" applyBorder="1" applyAlignment="1" applyProtection="1">
      <alignment horizontal="center" vertical="center" wrapText="1"/>
      <protection locked="0"/>
    </xf>
    <xf numFmtId="0" fontId="15" fillId="0" borderId="11" xfId="75" applyFont="1" applyBorder="1" applyAlignment="1" applyProtection="1">
      <alignment horizontal="center" vertical="center" wrapText="1"/>
      <protection locked="0"/>
    </xf>
    <xf numFmtId="0" fontId="15" fillId="0" borderId="10" xfId="75" applyFont="1" applyBorder="1" applyAlignment="1" applyProtection="1">
      <alignment horizontal="center" vertical="center" wrapText="1"/>
      <protection locked="0"/>
    </xf>
    <xf numFmtId="0" fontId="15" fillId="0" borderId="39" xfId="75" applyFont="1" applyBorder="1" applyAlignment="1">
      <alignment horizontal="center" vertical="center"/>
    </xf>
    <xf numFmtId="0" fontId="15" fillId="0" borderId="40" xfId="75" applyFont="1" applyBorder="1" applyAlignment="1">
      <alignment horizontal="center" vertical="center"/>
    </xf>
    <xf numFmtId="0" fontId="15" fillId="0" borderId="12" xfId="75" applyFont="1" applyBorder="1" applyAlignment="1">
      <alignment horizontal="center" vertical="center"/>
    </xf>
    <xf numFmtId="0" fontId="15" fillId="0" borderId="14" xfId="75" applyFont="1" applyBorder="1" applyAlignment="1">
      <alignment horizontal="center" vertical="center"/>
    </xf>
    <xf numFmtId="0" fontId="22" fillId="0" borderId="0" xfId="102" applyFont="1" applyAlignment="1">
      <alignment horizontal="center" wrapText="1"/>
    </xf>
    <xf numFmtId="14" fontId="13" fillId="0" borderId="0" xfId="102" applyNumberFormat="1" applyFont="1" applyAlignment="1">
      <alignment horizontal="center"/>
    </xf>
    <xf numFmtId="1" fontId="13" fillId="0" borderId="0" xfId="75" applyNumberFormat="1" applyFont="1" applyAlignment="1">
      <alignment horizontal="center"/>
    </xf>
    <xf numFmtId="14" fontId="15" fillId="0" borderId="0" xfId="75" applyNumberFormat="1" applyFont="1" applyAlignment="1">
      <alignment horizontal="center"/>
    </xf>
    <xf numFmtId="1" fontId="15" fillId="0" borderId="4" xfId="102" applyNumberFormat="1" applyFont="1" applyBorder="1" applyAlignment="1">
      <alignment horizontal="center"/>
    </xf>
    <xf numFmtId="1" fontId="15" fillId="0" borderId="10" xfId="102" applyNumberFormat="1" applyFont="1" applyBorder="1" applyAlignment="1">
      <alignment horizontal="center"/>
    </xf>
    <xf numFmtId="1" fontId="15" fillId="0" borderId="11" xfId="102" applyNumberFormat="1" applyFont="1" applyBorder="1" applyAlignment="1">
      <alignment horizontal="center"/>
    </xf>
    <xf numFmtId="0" fontId="14" fillId="0" borderId="5" xfId="75" applyFont="1" applyBorder="1" applyAlignment="1">
      <alignment horizontal="left" vertical="center" wrapText="1"/>
    </xf>
    <xf numFmtId="0" fontId="14" fillId="0" borderId="6" xfId="75" applyFont="1" applyBorder="1" applyAlignment="1">
      <alignment horizontal="left" vertical="center" wrapText="1"/>
    </xf>
    <xf numFmtId="0" fontId="14" fillId="0" borderId="3" xfId="75" applyFont="1" applyBorder="1" applyAlignment="1">
      <alignment horizontal="left" vertical="center" wrapText="1"/>
    </xf>
    <xf numFmtId="0" fontId="15" fillId="0" borderId="1" xfId="75" applyFont="1" applyBorder="1" applyAlignment="1" applyProtection="1">
      <alignment horizontal="center" vertical="top" wrapText="1"/>
      <protection locked="0"/>
    </xf>
    <xf numFmtId="0" fontId="15" fillId="0" borderId="7" xfId="75" applyFont="1" applyBorder="1" applyAlignment="1">
      <alignment horizontal="center" vertical="center"/>
    </xf>
    <xf numFmtId="1" fontId="15" fillId="0" borderId="26" xfId="102" applyNumberFormat="1" applyFont="1" applyBorder="1" applyAlignment="1">
      <alignment horizontal="center"/>
    </xf>
    <xf numFmtId="1" fontId="15" fillId="0" borderId="27" xfId="102" applyNumberFormat="1" applyFont="1" applyBorder="1" applyAlignment="1">
      <alignment horizontal="center"/>
    </xf>
    <xf numFmtId="0" fontId="14" fillId="0" borderId="29" xfId="75" applyFont="1" applyBorder="1" applyAlignment="1">
      <alignment horizontal="left" vertical="center" wrapText="1"/>
    </xf>
    <xf numFmtId="0" fontId="14" fillId="0" borderId="44" xfId="124" applyFont="1" applyBorder="1" applyAlignment="1">
      <alignment horizontal="left" vertical="center" wrapText="1"/>
    </xf>
    <xf numFmtId="0" fontId="14" fillId="0" borderId="6" xfId="124" applyFont="1" applyBorder="1" applyAlignment="1">
      <alignment horizontal="left" vertical="center" wrapText="1"/>
    </xf>
    <xf numFmtId="0" fontId="14" fillId="0" borderId="3" xfId="124" applyFont="1" applyBorder="1" applyAlignment="1">
      <alignment horizontal="left" vertical="center" wrapText="1"/>
    </xf>
    <xf numFmtId="49" fontId="14" fillId="0" borderId="44" xfId="124" applyNumberFormat="1" applyFont="1" applyBorder="1" applyAlignment="1">
      <alignment horizontal="center" vertical="center"/>
    </xf>
    <xf numFmtId="49" fontId="14" fillId="0" borderId="6" xfId="124" applyNumberFormat="1" applyFont="1" applyBorder="1" applyAlignment="1">
      <alignment horizontal="center" vertical="center"/>
    </xf>
    <xf numFmtId="49" fontId="14" fillId="0" borderId="3" xfId="124" applyNumberFormat="1" applyFont="1" applyBorder="1" applyAlignment="1">
      <alignment horizontal="center" vertical="center"/>
    </xf>
    <xf numFmtId="0" fontId="22" fillId="0" borderId="0" xfId="75" applyFont="1" applyAlignment="1">
      <alignment horizontal="center" wrapText="1"/>
    </xf>
    <xf numFmtId="0" fontId="14" fillId="0" borderId="2" xfId="75" applyFont="1" applyBorder="1" applyAlignment="1">
      <alignment horizontal="center"/>
    </xf>
    <xf numFmtId="49" fontId="14" fillId="0" borderId="47" xfId="124" applyNumberFormat="1" applyFont="1" applyBorder="1" applyAlignment="1">
      <alignment vertical="center"/>
    </xf>
    <xf numFmtId="14" fontId="13" fillId="0" borderId="0" xfId="75" applyNumberFormat="1" applyFont="1" applyAlignment="1">
      <alignment horizontal="center"/>
    </xf>
    <xf numFmtId="0" fontId="15" fillId="0" borderId="1" xfId="75" applyFont="1" applyBorder="1" applyAlignment="1" applyProtection="1">
      <alignment vertical="center" wrapText="1"/>
      <protection locked="0"/>
    </xf>
    <xf numFmtId="1" fontId="15" fillId="0" borderId="28" xfId="102" applyNumberFormat="1" applyFont="1" applyBorder="1" applyAlignment="1">
      <alignment horizontal="center"/>
    </xf>
    <xf numFmtId="0" fontId="14" fillId="0" borderId="29" xfId="75" applyFont="1" applyBorder="1" applyAlignment="1">
      <alignment horizontal="center" vertical="center"/>
    </xf>
    <xf numFmtId="0" fontId="14" fillId="0" borderId="29" xfId="75" applyFont="1" applyBorder="1" applyAlignment="1">
      <alignment horizontal="left" vertical="center"/>
    </xf>
    <xf numFmtId="0" fontId="14" fillId="0" borderId="6" xfId="75" applyFont="1" applyBorder="1" applyAlignment="1">
      <alignment horizontal="left" vertical="center"/>
    </xf>
    <xf numFmtId="0" fontId="14" fillId="0" borderId="3" xfId="75" applyFont="1" applyBorder="1" applyAlignment="1">
      <alignment horizontal="left" vertical="center"/>
    </xf>
    <xf numFmtId="0" fontId="15" fillId="0" borderId="4" xfId="75" applyFont="1" applyBorder="1" applyAlignment="1">
      <alignment horizontal="center"/>
    </xf>
    <xf numFmtId="0" fontId="15" fillId="0" borderId="11" xfId="75" applyFont="1" applyBorder="1" applyAlignment="1">
      <alignment horizontal="center"/>
    </xf>
    <xf numFmtId="0" fontId="15" fillId="0" borderId="10" xfId="75" applyFont="1" applyBorder="1" applyAlignment="1">
      <alignment horizontal="center"/>
    </xf>
    <xf numFmtId="0" fontId="14" fillId="0" borderId="0" xfId="124" applyFont="1" applyAlignment="1">
      <alignment horizontal="left" wrapText="1"/>
    </xf>
    <xf numFmtId="49" fontId="14" fillId="0" borderId="44" xfId="124" applyNumberFormat="1" applyFont="1" applyBorder="1" applyAlignment="1">
      <alignment vertical="center"/>
    </xf>
    <xf numFmtId="49" fontId="14" fillId="0" borderId="6" xfId="124" applyNumberFormat="1" applyFont="1" applyBorder="1" applyAlignment="1">
      <alignment vertical="center"/>
    </xf>
    <xf numFmtId="49" fontId="14" fillId="0" borderId="3" xfId="124" applyNumberFormat="1" applyFont="1" applyBorder="1" applyAlignment="1">
      <alignment vertical="center"/>
    </xf>
    <xf numFmtId="0" fontId="15" fillId="0" borderId="1" xfId="75" applyFont="1" applyBorder="1" applyAlignment="1" applyProtection="1">
      <alignment horizontal="center" vertical="center" wrapText="1"/>
      <protection locked="0"/>
    </xf>
    <xf numFmtId="2" fontId="14" fillId="0" borderId="25" xfId="213" applyNumberFormat="1" applyFont="1" applyBorder="1" applyAlignment="1">
      <alignment horizontal="center"/>
    </xf>
    <xf numFmtId="1" fontId="15" fillId="0" borderId="26" xfId="124" applyNumberFormat="1" applyFont="1" applyBorder="1" applyAlignment="1">
      <alignment horizontal="center" vertical="center"/>
    </xf>
    <xf numFmtId="1" fontId="15" fillId="0" borderId="28" xfId="124" applyNumberFormat="1" applyFont="1" applyBorder="1" applyAlignment="1">
      <alignment horizontal="center" vertical="center"/>
    </xf>
    <xf numFmtId="1" fontId="15" fillId="0" borderId="27" xfId="124" applyNumberFormat="1" applyFont="1" applyBorder="1" applyAlignment="1">
      <alignment horizontal="center" vertical="center"/>
    </xf>
    <xf numFmtId="0" fontId="15" fillId="0" borderId="26" xfId="124" applyFont="1" applyBorder="1" applyAlignment="1">
      <alignment horizontal="center" vertical="center" wrapText="1"/>
    </xf>
    <xf numFmtId="0" fontId="15" fillId="0" borderId="27" xfId="124" applyFont="1" applyBorder="1" applyAlignment="1">
      <alignment horizontal="center" vertical="center" wrapText="1"/>
    </xf>
    <xf numFmtId="2" fontId="14" fillId="0" borderId="26" xfId="213" applyNumberFormat="1" applyFont="1" applyFill="1" applyBorder="1" applyAlignment="1">
      <alignment horizontal="center" vertical="center"/>
    </xf>
    <xf numFmtId="2" fontId="14" fillId="0" borderId="27" xfId="213" applyNumberFormat="1" applyFont="1" applyFill="1" applyBorder="1" applyAlignment="1">
      <alignment horizontal="center" vertical="center"/>
    </xf>
    <xf numFmtId="0" fontId="14" fillId="0" borderId="29" xfId="124" applyFont="1" applyBorder="1" applyAlignment="1">
      <alignment horizontal="center" vertical="center"/>
    </xf>
    <xf numFmtId="0" fontId="14" fillId="0" borderId="6" xfId="124" applyFont="1" applyBorder="1" applyAlignment="1">
      <alignment horizontal="center" vertical="center"/>
    </xf>
    <xf numFmtId="0" fontId="14" fillId="0" borderId="3" xfId="124" applyFont="1" applyBorder="1" applyAlignment="1">
      <alignment horizontal="center" vertical="center"/>
    </xf>
    <xf numFmtId="1" fontId="14" fillId="0" borderId="25" xfId="124" applyNumberFormat="1" applyFont="1" applyBorder="1" applyAlignment="1">
      <alignment horizontal="center" vertical="center"/>
    </xf>
    <xf numFmtId="2" fontId="14" fillId="0" borderId="26" xfId="213" applyNumberFormat="1" applyFont="1" applyFill="1" applyBorder="1" applyAlignment="1">
      <alignment horizontal="center"/>
    </xf>
    <xf numFmtId="2" fontId="14" fillId="0" borderId="27" xfId="213" applyNumberFormat="1" applyFont="1" applyFill="1" applyBorder="1" applyAlignment="1">
      <alignment horizontal="center"/>
    </xf>
    <xf numFmtId="0" fontId="15" fillId="0" borderId="25" xfId="124" applyFont="1" applyBorder="1" applyAlignment="1">
      <alignment horizontal="center" vertical="center" wrapText="1"/>
    </xf>
    <xf numFmtId="1" fontId="14" fillId="0" borderId="5" xfId="124" applyNumberFormat="1" applyFont="1" applyBorder="1" applyAlignment="1">
      <alignment horizontal="center" vertical="center"/>
    </xf>
    <xf numFmtId="1" fontId="14" fillId="0" borderId="6" xfId="124" applyNumberFormat="1" applyFont="1" applyBorder="1" applyAlignment="1">
      <alignment horizontal="center" vertical="center"/>
    </xf>
    <xf numFmtId="1" fontId="14" fillId="0" borderId="3" xfId="124" applyNumberFormat="1" applyFont="1" applyBorder="1" applyAlignment="1">
      <alignment horizontal="center" vertical="center"/>
    </xf>
    <xf numFmtId="49" fontId="14" fillId="0" borderId="5" xfId="124" applyNumberFormat="1" applyFont="1" applyBorder="1" applyAlignment="1">
      <alignment horizontal="center" vertical="center"/>
    </xf>
    <xf numFmtId="2" fontId="14" fillId="0" borderId="26" xfId="124" applyNumberFormat="1" applyFont="1" applyBorder="1" applyAlignment="1">
      <alignment horizontal="center" vertical="center" wrapText="1"/>
    </xf>
    <xf numFmtId="0" fontId="14" fillId="0" borderId="27" xfId="124" applyFont="1" applyBorder="1" applyAlignment="1">
      <alignment horizontal="center" vertical="center" wrapText="1"/>
    </xf>
    <xf numFmtId="2" fontId="14" fillId="0" borderId="25" xfId="213" applyNumberFormat="1" applyFont="1" applyBorder="1" applyAlignment="1">
      <alignment horizontal="center" vertical="center"/>
    </xf>
    <xf numFmtId="1" fontId="15" fillId="0" borderId="25" xfId="124" applyNumberFormat="1" applyFont="1" applyBorder="1" applyAlignment="1" applyProtection="1">
      <alignment horizontal="center"/>
      <protection locked="0"/>
    </xf>
    <xf numFmtId="0" fontId="14" fillId="0" borderId="5" xfId="124" applyFont="1" applyBorder="1" applyAlignment="1">
      <alignment horizontal="left" vertical="center"/>
    </xf>
    <xf numFmtId="0" fontId="14" fillId="0" borderId="6" xfId="124" applyFont="1" applyBorder="1" applyAlignment="1">
      <alignment horizontal="left" vertical="center"/>
    </xf>
    <xf numFmtId="0" fontId="14" fillId="0" borderId="3" xfId="124" applyFont="1" applyBorder="1" applyAlignment="1">
      <alignment horizontal="left" vertical="center"/>
    </xf>
    <xf numFmtId="1" fontId="15" fillId="0" borderId="25" xfId="124" applyNumberFormat="1" applyFont="1" applyBorder="1" applyAlignment="1">
      <alignment horizontal="center"/>
    </xf>
    <xf numFmtId="0" fontId="14" fillId="0" borderId="26" xfId="124" applyFont="1" applyBorder="1" applyAlignment="1" applyProtection="1">
      <alignment horizontal="center" vertical="center" wrapText="1"/>
      <protection locked="0"/>
    </xf>
    <xf numFmtId="0" fontId="14" fillId="0" borderId="28" xfId="124" applyFont="1" applyBorder="1" applyAlignment="1" applyProtection="1">
      <alignment horizontal="center" vertical="center" wrapText="1"/>
      <protection locked="0"/>
    </xf>
    <xf numFmtId="0" fontId="14" fillId="0" borderId="27" xfId="124" applyFont="1" applyBorder="1" applyAlignment="1" applyProtection="1">
      <alignment horizontal="center" vertical="center" wrapText="1"/>
      <protection locked="0"/>
    </xf>
    <xf numFmtId="1" fontId="14" fillId="0" borderId="5" xfId="124" applyNumberFormat="1" applyFont="1" applyBorder="1" applyAlignment="1">
      <alignment horizontal="center" vertical="center" wrapText="1"/>
    </xf>
    <xf numFmtId="1" fontId="14" fillId="0" borderId="3" xfId="124" applyNumberFormat="1" applyFont="1" applyBorder="1" applyAlignment="1">
      <alignment horizontal="center" vertical="center" wrapText="1"/>
    </xf>
    <xf numFmtId="0" fontId="15" fillId="0" borderId="25" xfId="124" applyFont="1" applyBorder="1" applyAlignment="1">
      <alignment horizontal="center"/>
    </xf>
    <xf numFmtId="49" fontId="14" fillId="0" borderId="25" xfId="124" applyNumberFormat="1" applyFont="1" applyBorder="1" applyAlignment="1">
      <alignment horizontal="center"/>
    </xf>
    <xf numFmtId="0" fontId="14" fillId="0" borderId="5" xfId="124" applyFont="1" applyBorder="1" applyAlignment="1">
      <alignment vertical="center"/>
    </xf>
    <xf numFmtId="0" fontId="14" fillId="0" borderId="6" xfId="124" applyFont="1" applyBorder="1" applyAlignment="1">
      <alignment vertical="center"/>
    </xf>
    <xf numFmtId="0" fontId="14" fillId="0" borderId="3" xfId="124" applyFont="1" applyBorder="1" applyAlignment="1">
      <alignment vertical="center"/>
    </xf>
    <xf numFmtId="49" fontId="15" fillId="0" borderId="26" xfId="124" applyNumberFormat="1" applyFont="1" applyBorder="1" applyAlignment="1">
      <alignment horizontal="center" vertical="center" wrapText="1"/>
    </xf>
    <xf numFmtId="49" fontId="15" fillId="0" borderId="28" xfId="124" applyNumberFormat="1" applyFont="1" applyBorder="1" applyAlignment="1">
      <alignment horizontal="center" vertical="center" wrapText="1"/>
    </xf>
    <xf numFmtId="49" fontId="15" fillId="0" borderId="27" xfId="124" applyNumberFormat="1" applyFont="1" applyBorder="1" applyAlignment="1">
      <alignment horizontal="center" vertical="center" wrapText="1"/>
    </xf>
    <xf numFmtId="0" fontId="15" fillId="0" borderId="26" xfId="215" applyFont="1" applyBorder="1" applyAlignment="1">
      <alignment horizontal="center"/>
    </xf>
    <xf numFmtId="0" fontId="15" fillId="0" borderId="27" xfId="215" applyFont="1" applyBorder="1" applyAlignment="1">
      <alignment horizontal="center"/>
    </xf>
    <xf numFmtId="1" fontId="15" fillId="0" borderId="26" xfId="124" applyNumberFormat="1" applyFont="1" applyBorder="1" applyAlignment="1" applyProtection="1">
      <alignment horizontal="center"/>
      <protection locked="0"/>
    </xf>
    <xf numFmtId="1" fontId="15" fillId="0" borderId="28" xfId="124" applyNumberFormat="1" applyFont="1" applyBorder="1" applyAlignment="1" applyProtection="1">
      <alignment horizontal="center"/>
      <protection locked="0"/>
    </xf>
    <xf numFmtId="1" fontId="15" fillId="0" borderId="27" xfId="124" applyNumberFormat="1" applyFont="1" applyBorder="1" applyAlignment="1" applyProtection="1">
      <alignment horizontal="center"/>
      <protection locked="0"/>
    </xf>
    <xf numFmtId="49" fontId="15" fillId="0" borderId="26" xfId="124" applyNumberFormat="1" applyFont="1" applyBorder="1" applyAlignment="1">
      <alignment horizontal="center" vertical="center"/>
    </xf>
    <xf numFmtId="49" fontId="15" fillId="0" borderId="28" xfId="124" applyNumberFormat="1" applyFont="1" applyBorder="1" applyAlignment="1">
      <alignment horizontal="center" vertical="center"/>
    </xf>
    <xf numFmtId="49" fontId="15" fillId="0" borderId="27" xfId="124" applyNumberFormat="1" applyFont="1" applyBorder="1" applyAlignment="1">
      <alignment horizontal="center" vertical="center"/>
    </xf>
    <xf numFmtId="0" fontId="15" fillId="0" borderId="26" xfId="124" applyFont="1" applyBorder="1" applyAlignment="1">
      <alignment horizontal="center" wrapText="1"/>
    </xf>
    <xf numFmtId="0" fontId="15" fillId="0" borderId="28" xfId="124" applyFont="1" applyBorder="1" applyAlignment="1">
      <alignment horizontal="center" wrapText="1"/>
    </xf>
    <xf numFmtId="0" fontId="15" fillId="0" borderId="27" xfId="124" applyFont="1" applyBorder="1" applyAlignment="1">
      <alignment horizontal="center" wrapText="1"/>
    </xf>
    <xf numFmtId="49" fontId="14" fillId="0" borderId="7" xfId="212" applyNumberFormat="1" applyFont="1" applyBorder="1" applyAlignment="1">
      <alignment horizontal="left" vertical="center" wrapText="1"/>
    </xf>
    <xf numFmtId="49" fontId="14" fillId="0" borderId="9" xfId="212" applyNumberFormat="1" applyFont="1" applyBorder="1" applyAlignment="1">
      <alignment horizontal="left" vertical="center" wrapText="1"/>
    </xf>
    <xf numFmtId="49" fontId="14" fillId="0" borderId="12" xfId="212" applyNumberFormat="1" applyFont="1" applyBorder="1" applyAlignment="1">
      <alignment horizontal="left" vertical="center" wrapText="1"/>
    </xf>
    <xf numFmtId="49" fontId="14" fillId="0" borderId="29" xfId="124" applyNumberFormat="1" applyFont="1" applyBorder="1" applyAlignment="1">
      <alignment horizontal="center" vertical="center"/>
    </xf>
    <xf numFmtId="0" fontId="14" fillId="0" borderId="5" xfId="124" applyFont="1" applyBorder="1" applyAlignment="1">
      <alignment horizontal="center" vertical="center" wrapText="1"/>
    </xf>
    <xf numFmtId="0" fontId="14" fillId="0" borderId="3" xfId="124" applyFont="1" applyBorder="1" applyAlignment="1">
      <alignment horizontal="center" vertical="center" wrapText="1"/>
    </xf>
    <xf numFmtId="0" fontId="14" fillId="0" borderId="7" xfId="212" applyFont="1" applyBorder="1" applyAlignment="1">
      <alignment horizontal="left" vertical="center" wrapText="1"/>
    </xf>
    <xf numFmtId="0" fontId="14" fillId="0" borderId="9" xfId="212" applyFont="1" applyBorder="1" applyAlignment="1">
      <alignment horizontal="left" vertical="center" wrapText="1"/>
    </xf>
    <xf numFmtId="0" fontId="14" fillId="0" borderId="12" xfId="212" applyFont="1" applyBorder="1" applyAlignment="1">
      <alignment horizontal="left" vertical="center" wrapText="1"/>
    </xf>
    <xf numFmtId="49" fontId="14" fillId="0" borderId="5" xfId="212" applyNumberFormat="1" applyFont="1" applyBorder="1" applyAlignment="1">
      <alignment horizontal="center" vertical="center"/>
    </xf>
    <xf numFmtId="49" fontId="14" fillId="0" borderId="6" xfId="212" applyNumberFormat="1" applyFont="1" applyBorder="1" applyAlignment="1">
      <alignment horizontal="center" vertical="center"/>
    </xf>
    <xf numFmtId="49" fontId="14" fillId="0" borderId="3" xfId="212" applyNumberFormat="1" applyFont="1" applyBorder="1" applyAlignment="1">
      <alignment horizontal="center" vertical="center"/>
    </xf>
    <xf numFmtId="0" fontId="14" fillId="0" borderId="5" xfId="212" applyFont="1" applyBorder="1" applyAlignment="1">
      <alignment horizontal="center" vertical="center" wrapText="1"/>
    </xf>
    <xf numFmtId="0" fontId="14" fillId="0" borderId="6" xfId="212" applyFont="1" applyBorder="1" applyAlignment="1">
      <alignment horizontal="center" vertical="center" wrapText="1"/>
    </xf>
    <xf numFmtId="0" fontId="14" fillId="0" borderId="3" xfId="212" applyFont="1" applyBorder="1" applyAlignment="1">
      <alignment horizontal="center" vertical="center" wrapText="1"/>
    </xf>
    <xf numFmtId="0" fontId="14" fillId="0" borderId="7" xfId="212" applyFont="1" applyBorder="1" applyAlignment="1">
      <alignment horizontal="center" vertical="center" wrapText="1"/>
    </xf>
    <xf numFmtId="0" fontId="14" fillId="0" borderId="9" xfId="212" applyFont="1" applyBorder="1" applyAlignment="1">
      <alignment horizontal="center" vertical="center" wrapText="1"/>
    </xf>
    <xf numFmtId="0" fontId="14" fillId="0" borderId="12" xfId="212" applyFont="1" applyBorder="1" applyAlignment="1">
      <alignment horizontal="center" vertical="center" wrapText="1"/>
    </xf>
    <xf numFmtId="0" fontId="15" fillId="0" borderId="25" xfId="124" applyFont="1" applyBorder="1" applyAlignment="1">
      <alignment horizontal="center" vertical="center"/>
    </xf>
    <xf numFmtId="0" fontId="14" fillId="0" borderId="5" xfId="124" applyFont="1" applyBorder="1" applyAlignment="1">
      <alignment horizontal="left" vertical="center" wrapText="1"/>
    </xf>
    <xf numFmtId="49" fontId="14" fillId="0" borderId="26" xfId="124" applyNumberFormat="1" applyFont="1" applyBorder="1" applyAlignment="1">
      <alignment horizontal="center"/>
    </xf>
    <xf numFmtId="49" fontId="14" fillId="0" borderId="28" xfId="124" applyNumberFormat="1" applyFont="1" applyBorder="1" applyAlignment="1">
      <alignment horizontal="center"/>
    </xf>
    <xf numFmtId="49" fontId="14" fillId="0" borderId="27" xfId="124" applyNumberFormat="1" applyFont="1" applyBorder="1" applyAlignment="1">
      <alignment horizontal="center"/>
    </xf>
    <xf numFmtId="0" fontId="14" fillId="0" borderId="25" xfId="124" applyFont="1" applyBorder="1" applyAlignment="1">
      <alignment horizontal="center" vertical="center"/>
    </xf>
    <xf numFmtId="3" fontId="14" fillId="0" borderId="25" xfId="124" applyNumberFormat="1" applyFont="1" applyBorder="1" applyAlignment="1">
      <alignment horizontal="center" vertical="center"/>
    </xf>
    <xf numFmtId="1" fontId="15" fillId="0" borderId="25" xfId="124" applyNumberFormat="1" applyFont="1" applyBorder="1" applyAlignment="1">
      <alignment horizontal="center" vertical="center" wrapText="1"/>
    </xf>
    <xf numFmtId="0" fontId="14" fillId="0" borderId="29" xfId="124" applyFont="1" applyBorder="1" applyAlignment="1">
      <alignment horizontal="center" vertical="center" wrapText="1"/>
    </xf>
    <xf numFmtId="0" fontId="14" fillId="0" borderId="6" xfId="124" applyFont="1" applyBorder="1" applyAlignment="1">
      <alignment horizontal="center" vertical="center" wrapText="1"/>
    </xf>
    <xf numFmtId="0" fontId="14" fillId="0" borderId="26" xfId="124" applyFont="1" applyBorder="1" applyAlignment="1">
      <alignment horizontal="left" vertical="top" wrapText="1"/>
    </xf>
    <xf numFmtId="0" fontId="14" fillId="0" borderId="28" xfId="124" applyFont="1" applyBorder="1" applyAlignment="1">
      <alignment horizontal="left" vertical="top" wrapText="1"/>
    </xf>
    <xf numFmtId="0" fontId="14" fillId="0" borderId="27" xfId="124" applyFont="1" applyBorder="1" applyAlignment="1">
      <alignment horizontal="left" vertical="top" wrapText="1"/>
    </xf>
    <xf numFmtId="1" fontId="15" fillId="0" borderId="26" xfId="212" applyNumberFormat="1" applyFont="1" applyBorder="1" applyAlignment="1">
      <alignment horizontal="center"/>
    </xf>
    <xf numFmtId="1" fontId="15" fillId="0" borderId="28" xfId="212" applyNumberFormat="1" applyFont="1" applyBorder="1" applyAlignment="1">
      <alignment horizontal="center"/>
    </xf>
    <xf numFmtId="1" fontId="15" fillId="0" borderId="27" xfId="212" applyNumberFormat="1" applyFont="1" applyBorder="1" applyAlignment="1">
      <alignment horizontal="center"/>
    </xf>
    <xf numFmtId="0" fontId="15" fillId="0" borderId="3" xfId="124" applyFont="1" applyFill="1" applyBorder="1" applyAlignment="1">
      <alignment horizontal="center" vertical="center" wrapText="1"/>
    </xf>
    <xf numFmtId="0" fontId="14" fillId="0" borderId="29" xfId="124" applyFont="1" applyBorder="1" applyAlignment="1">
      <alignment horizontal="center" vertical="top" wrapText="1"/>
    </xf>
    <xf numFmtId="0" fontId="14" fillId="0" borderId="6" xfId="124" applyFont="1" applyBorder="1" applyAlignment="1">
      <alignment horizontal="center" vertical="top" wrapText="1"/>
    </xf>
    <xf numFmtId="0" fontId="14" fillId="0" borderId="3" xfId="124" applyFont="1" applyBorder="1" applyAlignment="1">
      <alignment horizontal="center" vertical="top" wrapText="1"/>
    </xf>
    <xf numFmtId="0" fontId="14" fillId="0" borderId="0" xfId="212" applyFont="1" applyAlignment="1">
      <alignment horizontal="left" vertical="center" wrapText="1"/>
    </xf>
    <xf numFmtId="0" fontId="14" fillId="0" borderId="15" xfId="212" applyFont="1" applyBorder="1" applyAlignment="1">
      <alignment horizontal="left" vertical="center" wrapText="1"/>
    </xf>
    <xf numFmtId="0" fontId="14" fillId="0" borderId="26" xfId="212" applyFont="1" applyBorder="1" applyAlignment="1">
      <alignment horizontal="left" vertical="top" wrapText="1"/>
    </xf>
    <xf numFmtId="0" fontId="14" fillId="0" borderId="28" xfId="212" applyFont="1" applyBorder="1" applyAlignment="1">
      <alignment horizontal="left" vertical="top" wrapText="1"/>
    </xf>
    <xf numFmtId="0" fontId="14" fillId="0" borderId="27" xfId="212" applyFont="1" applyBorder="1" applyAlignment="1">
      <alignment horizontal="left" vertical="top" wrapText="1"/>
    </xf>
    <xf numFmtId="0" fontId="14" fillId="0" borderId="39" xfId="212" applyFont="1" applyBorder="1" applyAlignment="1">
      <alignment horizontal="left" vertical="center" wrapText="1"/>
    </xf>
    <xf numFmtId="0" fontId="14" fillId="0" borderId="8" xfId="212" applyFont="1" applyBorder="1" applyAlignment="1">
      <alignment horizontal="left" vertical="center" wrapText="1"/>
    </xf>
    <xf numFmtId="0" fontId="14" fillId="0" borderId="40" xfId="212" applyFont="1" applyBorder="1" applyAlignment="1">
      <alignment horizontal="left" vertical="center" wrapText="1"/>
    </xf>
    <xf numFmtId="0" fontId="14" fillId="0" borderId="2" xfId="212" applyFont="1" applyBorder="1" applyAlignment="1">
      <alignment horizontal="left" vertical="center" wrapText="1"/>
    </xf>
    <xf numFmtId="0" fontId="14" fillId="0" borderId="14" xfId="212" applyFont="1" applyBorder="1" applyAlignment="1">
      <alignment horizontal="left" vertical="center" wrapText="1"/>
    </xf>
    <xf numFmtId="0" fontId="14" fillId="0" borderId="9" xfId="212" applyFont="1" applyBorder="1" applyAlignment="1">
      <alignment horizontal="left" vertical="top" wrapText="1"/>
    </xf>
    <xf numFmtId="0" fontId="14" fillId="0" borderId="0" xfId="212" applyFont="1" applyAlignment="1">
      <alignment horizontal="left" vertical="top" wrapText="1"/>
    </xf>
    <xf numFmtId="0" fontId="14" fillId="0" borderId="15" xfId="212" applyFont="1" applyBorder="1" applyAlignment="1">
      <alignment horizontal="left" vertical="top" wrapText="1"/>
    </xf>
    <xf numFmtId="0" fontId="22" fillId="0" borderId="0" xfId="124" applyFont="1" applyAlignment="1">
      <alignment horizontal="center" wrapText="1"/>
    </xf>
    <xf numFmtId="1" fontId="15" fillId="0" borderId="0" xfId="124" applyNumberFormat="1" applyFont="1" applyAlignment="1">
      <alignment horizontal="center"/>
    </xf>
    <xf numFmtId="1" fontId="15" fillId="0" borderId="26" xfId="124" applyNumberFormat="1" applyFont="1" applyBorder="1" applyAlignment="1">
      <alignment horizontal="center"/>
    </xf>
    <xf numFmtId="1" fontId="15" fillId="0" borderId="28" xfId="124" applyNumberFormat="1" applyFont="1" applyBorder="1" applyAlignment="1">
      <alignment horizontal="center"/>
    </xf>
    <xf numFmtId="1" fontId="15" fillId="0" borderId="27" xfId="124" applyNumberFormat="1" applyFont="1" applyBorder="1" applyAlignment="1">
      <alignment horizontal="center"/>
    </xf>
    <xf numFmtId="1" fontId="14" fillId="0" borderId="5" xfId="124" applyNumberFormat="1" applyFont="1" applyBorder="1" applyAlignment="1" applyProtection="1">
      <alignment horizontal="center" vertical="center"/>
      <protection locked="0"/>
    </xf>
    <xf numFmtId="1" fontId="14" fillId="0" borderId="6" xfId="124" applyNumberFormat="1" applyFont="1" applyBorder="1" applyAlignment="1" applyProtection="1">
      <alignment horizontal="center" vertical="center"/>
      <protection locked="0"/>
    </xf>
    <xf numFmtId="1" fontId="14" fillId="0" borderId="3" xfId="124" applyNumberFormat="1" applyFont="1" applyBorder="1" applyAlignment="1" applyProtection="1">
      <alignment horizontal="center" vertical="center"/>
      <protection locked="0"/>
    </xf>
    <xf numFmtId="49" fontId="14" fillId="0" borderId="43" xfId="124" applyNumberFormat="1" applyFont="1" applyBorder="1" applyAlignment="1">
      <alignment horizontal="center" vertical="center"/>
    </xf>
    <xf numFmtId="0" fontId="15" fillId="0" borderId="28" xfId="124" applyFont="1" applyBorder="1" applyAlignment="1">
      <alignment horizontal="center" vertical="center" wrapText="1"/>
    </xf>
    <xf numFmtId="14" fontId="15" fillId="0" borderId="0" xfId="124" applyNumberFormat="1" applyFont="1" applyAlignment="1">
      <alignment horizontal="center" wrapText="1"/>
    </xf>
    <xf numFmtId="0" fontId="15" fillId="0" borderId="39" xfId="124" applyFont="1" applyBorder="1" applyAlignment="1">
      <alignment horizontal="center" vertical="center" wrapText="1"/>
    </xf>
    <xf numFmtId="0" fontId="15" fillId="0" borderId="40" xfId="124" applyFont="1" applyBorder="1" applyAlignment="1">
      <alignment horizontal="center" vertical="center" wrapText="1"/>
    </xf>
    <xf numFmtId="1" fontId="15" fillId="0" borderId="39" xfId="124" applyNumberFormat="1" applyFont="1" applyBorder="1" applyAlignment="1">
      <alignment horizontal="center" vertical="center"/>
    </xf>
    <xf numFmtId="1" fontId="15" fillId="0" borderId="8" xfId="124" applyNumberFormat="1" applyFont="1" applyBorder="1" applyAlignment="1">
      <alignment horizontal="center" vertical="center"/>
    </xf>
    <xf numFmtId="1" fontId="15" fillId="0" borderId="40" xfId="124" applyNumberFormat="1" applyFont="1" applyBorder="1" applyAlignment="1">
      <alignment horizontal="center" vertical="center"/>
    </xf>
    <xf numFmtId="1" fontId="15" fillId="0" borderId="12" xfId="124" applyNumberFormat="1" applyFont="1" applyBorder="1" applyAlignment="1">
      <alignment horizontal="center" vertical="center"/>
    </xf>
    <xf numFmtId="1" fontId="15" fillId="0" borderId="2" xfId="124" applyNumberFormat="1" applyFont="1" applyBorder="1" applyAlignment="1">
      <alignment horizontal="center" vertical="center"/>
    </xf>
    <xf numFmtId="1" fontId="15" fillId="0" borderId="14" xfId="124" applyNumberFormat="1" applyFont="1" applyBorder="1" applyAlignment="1">
      <alignment horizontal="center" vertical="center"/>
    </xf>
    <xf numFmtId="1" fontId="14" fillId="0" borderId="5" xfId="124" applyNumberFormat="1" applyFont="1" applyBorder="1" applyAlignment="1" applyProtection="1">
      <alignment horizontal="left" vertical="center"/>
      <protection locked="0"/>
    </xf>
    <xf numFmtId="1" fontId="14" fillId="0" borderId="6" xfId="124" applyNumberFormat="1" applyFont="1" applyBorder="1" applyAlignment="1" applyProtection="1">
      <alignment horizontal="left" vertical="center"/>
      <protection locked="0"/>
    </xf>
    <xf numFmtId="1" fontId="14" fillId="0" borderId="3" xfId="124" applyNumberFormat="1" applyFont="1" applyBorder="1" applyAlignment="1" applyProtection="1">
      <alignment horizontal="left" vertical="center"/>
      <protection locked="0"/>
    </xf>
    <xf numFmtId="1" fontId="15" fillId="0" borderId="25" xfId="124" applyNumberFormat="1" applyFont="1" applyBorder="1" applyAlignment="1" applyProtection="1">
      <alignment horizontal="center" vertical="center"/>
      <protection locked="0"/>
    </xf>
    <xf numFmtId="0" fontId="14" fillId="0" borderId="26" xfId="212" applyFont="1" applyBorder="1" applyAlignment="1">
      <alignment horizontal="left" wrapText="1"/>
    </xf>
    <xf numFmtId="0" fontId="14" fillId="0" borderId="28" xfId="212" applyFont="1" applyBorder="1" applyAlignment="1">
      <alignment horizontal="left" wrapText="1"/>
    </xf>
    <xf numFmtId="0" fontId="14" fillId="0" borderId="27" xfId="212" applyFont="1" applyBorder="1" applyAlignment="1">
      <alignment horizontal="left" wrapText="1"/>
    </xf>
    <xf numFmtId="0" fontId="15" fillId="0" borderId="25" xfId="124" applyFont="1" applyFill="1" applyBorder="1" applyAlignment="1">
      <alignment horizontal="center"/>
    </xf>
    <xf numFmtId="3" fontId="14" fillId="0" borderId="25" xfId="124" applyNumberFormat="1" applyFont="1" applyBorder="1" applyAlignment="1">
      <alignment horizontal="left" vertical="center" wrapText="1"/>
    </xf>
    <xf numFmtId="0" fontId="15" fillId="0" borderId="25" xfId="212" applyFont="1" applyBorder="1" applyAlignment="1">
      <alignment horizontal="center" vertical="center"/>
    </xf>
    <xf numFmtId="0" fontId="15" fillId="0" borderId="3" xfId="124" applyFont="1" applyBorder="1" applyAlignment="1">
      <alignment horizontal="center" vertical="center" wrapText="1"/>
    </xf>
    <xf numFmtId="0" fontId="15" fillId="0" borderId="25" xfId="124" applyFont="1" applyBorder="1" applyAlignment="1">
      <alignment horizontal="center" wrapText="1"/>
    </xf>
    <xf numFmtId="1" fontId="15" fillId="0" borderId="43" xfId="124" applyNumberFormat="1" applyFont="1" applyBorder="1" applyAlignment="1">
      <alignment horizontal="center" wrapText="1"/>
    </xf>
    <xf numFmtId="0" fontId="15" fillId="0" borderId="43" xfId="124" applyFont="1" applyFill="1" applyBorder="1" applyAlignment="1">
      <alignment horizontal="center" vertical="center"/>
    </xf>
    <xf numFmtId="0" fontId="14" fillId="0" borderId="43" xfId="124" applyFont="1" applyBorder="1" applyAlignment="1">
      <alignment horizontal="center" vertical="center"/>
    </xf>
    <xf numFmtId="2" fontId="14" fillId="0" borderId="43" xfId="124" applyNumberFormat="1" applyFont="1" applyFill="1" applyBorder="1" applyAlignment="1">
      <alignment horizontal="center"/>
    </xf>
    <xf numFmtId="49" fontId="31" fillId="0" borderId="47" xfId="124" applyNumberFormat="1" applyFont="1" applyBorder="1" applyAlignment="1">
      <alignment horizontal="left" vertical="center" wrapText="1"/>
    </xf>
    <xf numFmtId="0" fontId="15" fillId="0" borderId="28" xfId="124" applyFont="1" applyBorder="1" applyAlignment="1">
      <alignment horizontal="center" vertical="center"/>
    </xf>
    <xf numFmtId="0" fontId="15" fillId="0" borderId="27" xfId="124" applyFont="1" applyBorder="1" applyAlignment="1">
      <alignment horizontal="center" vertical="center"/>
    </xf>
    <xf numFmtId="1" fontId="14" fillId="0" borderId="44" xfId="124" applyNumberFormat="1" applyFont="1" applyBorder="1" applyAlignment="1">
      <alignment horizontal="center" vertical="center"/>
    </xf>
    <xf numFmtId="0" fontId="15" fillId="0" borderId="26" xfId="75" applyFont="1" applyBorder="1" applyAlignment="1">
      <alignment horizontal="center" vertical="center" wrapText="1"/>
    </xf>
    <xf numFmtId="0" fontId="15" fillId="0" borderId="28" xfId="75" applyFont="1" applyBorder="1" applyAlignment="1">
      <alignment horizontal="center" vertical="center" wrapText="1"/>
    </xf>
    <xf numFmtId="0" fontId="15" fillId="0" borderId="27" xfId="75" applyFont="1" applyBorder="1" applyAlignment="1">
      <alignment horizontal="center" vertical="center" wrapText="1"/>
    </xf>
    <xf numFmtId="49" fontId="14" fillId="0" borderId="5" xfId="75" applyNumberFormat="1" applyFont="1" applyBorder="1" applyAlignment="1">
      <alignment horizontal="center"/>
    </xf>
    <xf numFmtId="49" fontId="14" fillId="0" borderId="6" xfId="75" applyNumberFormat="1" applyFont="1" applyBorder="1" applyAlignment="1">
      <alignment horizontal="center"/>
    </xf>
    <xf numFmtId="49" fontId="14" fillId="0" borderId="3" xfId="75" applyNumberFormat="1" applyFont="1" applyBorder="1" applyAlignment="1">
      <alignment horizontal="center"/>
    </xf>
    <xf numFmtId="1" fontId="14" fillId="0" borderId="5" xfId="75" applyNumberFormat="1" applyFont="1" applyBorder="1" applyAlignment="1" applyProtection="1">
      <alignment horizontal="center" vertical="center"/>
      <protection locked="0"/>
    </xf>
    <xf numFmtId="1" fontId="14" fillId="0" borderId="6" xfId="75" applyNumberFormat="1" applyFont="1" applyBorder="1" applyAlignment="1" applyProtection="1">
      <alignment horizontal="center" vertical="center"/>
      <protection locked="0"/>
    </xf>
    <xf numFmtId="1" fontId="14" fillId="0" borderId="3" xfId="75" applyNumberFormat="1" applyFont="1" applyBorder="1" applyAlignment="1" applyProtection="1">
      <alignment horizontal="center" vertical="center"/>
      <protection locked="0"/>
    </xf>
    <xf numFmtId="0" fontId="14" fillId="0" borderId="0" xfId="75" applyFont="1" applyAlignment="1">
      <alignment horizontal="left" vertical="top" wrapText="1"/>
    </xf>
    <xf numFmtId="1" fontId="15" fillId="0" borderId="26" xfId="75" applyNumberFormat="1" applyFont="1" applyBorder="1" applyAlignment="1">
      <alignment horizontal="center"/>
    </xf>
    <xf numFmtId="1" fontId="15" fillId="0" borderId="27" xfId="75" applyNumberFormat="1" applyFont="1" applyBorder="1" applyAlignment="1">
      <alignment horizontal="center"/>
    </xf>
    <xf numFmtId="2" fontId="14" fillId="0" borderId="26" xfId="75" applyNumberFormat="1" applyFont="1" applyFill="1" applyBorder="1" applyAlignment="1">
      <alignment horizontal="center" vertical="center"/>
    </xf>
    <xf numFmtId="2" fontId="14" fillId="0" borderId="27" xfId="75" applyNumberFormat="1" applyFont="1" applyFill="1" applyBorder="1" applyAlignment="1">
      <alignment horizontal="center" vertical="center"/>
    </xf>
    <xf numFmtId="49" fontId="14" fillId="0" borderId="1" xfId="75" applyNumberFormat="1" applyFont="1" applyBorder="1" applyAlignment="1">
      <alignment horizontal="center" wrapText="1"/>
    </xf>
    <xf numFmtId="49" fontId="14" fillId="0" borderId="1" xfId="75" applyNumberFormat="1" applyFont="1" applyBorder="1" applyAlignment="1">
      <alignment horizontal="center"/>
    </xf>
    <xf numFmtId="1" fontId="14" fillId="0" borderId="29" xfId="75" applyNumberFormat="1" applyFont="1" applyBorder="1" applyAlignment="1" applyProtection="1">
      <alignment horizontal="center" vertical="center"/>
      <protection locked="0"/>
    </xf>
    <xf numFmtId="0" fontId="14" fillId="0" borderId="29" xfId="75" applyFont="1" applyBorder="1" applyAlignment="1">
      <alignment horizontal="center" wrapText="1"/>
    </xf>
    <xf numFmtId="0" fontId="14" fillId="0" borderId="6" xfId="75" applyFont="1" applyBorder="1" applyAlignment="1">
      <alignment horizontal="center" wrapText="1"/>
    </xf>
    <xf numFmtId="0" fontId="14" fillId="0" borderId="3" xfId="75" applyFont="1" applyBorder="1" applyAlignment="1">
      <alignment horizontal="center" wrapText="1"/>
    </xf>
    <xf numFmtId="49" fontId="14" fillId="0" borderId="1" xfId="75" applyNumberFormat="1" applyFont="1" applyBorder="1" applyAlignment="1">
      <alignment horizontal="center" vertical="center"/>
    </xf>
    <xf numFmtId="49" fontId="14" fillId="0" borderId="5" xfId="75" applyNumberFormat="1" applyFont="1" applyFill="1" applyBorder="1" applyAlignment="1">
      <alignment horizontal="center" vertical="center"/>
    </xf>
    <xf numFmtId="49" fontId="14" fillId="0" borderId="6" xfId="75" applyNumberFormat="1" applyFont="1" applyFill="1" applyBorder="1" applyAlignment="1">
      <alignment horizontal="center" vertical="center"/>
    </xf>
    <xf numFmtId="49" fontId="14" fillId="0" borderId="3" xfId="75" applyNumberFormat="1" applyFont="1" applyFill="1" applyBorder="1" applyAlignment="1">
      <alignment horizontal="center" vertical="center"/>
    </xf>
    <xf numFmtId="1" fontId="15" fillId="0" borderId="0" xfId="75" applyNumberFormat="1" applyFont="1" applyAlignment="1">
      <alignment horizontal="center"/>
    </xf>
    <xf numFmtId="0" fontId="15" fillId="0" borderId="4" xfId="75" applyFont="1" applyFill="1" applyBorder="1" applyAlignment="1">
      <alignment horizontal="center" vertical="center" wrapText="1"/>
    </xf>
    <xf numFmtId="0" fontId="15" fillId="0" borderId="11" xfId="75" applyFont="1" applyFill="1" applyBorder="1" applyAlignment="1">
      <alignment horizontal="center" vertical="center" wrapText="1"/>
    </xf>
    <xf numFmtId="0" fontId="15" fillId="0" borderId="10" xfId="75" applyFont="1" applyFill="1" applyBorder="1" applyAlignment="1">
      <alignment horizontal="center" vertical="center" wrapText="1"/>
    </xf>
    <xf numFmtId="0" fontId="15" fillId="0" borderId="26" xfId="75" applyFont="1" applyFill="1" applyBorder="1" applyAlignment="1">
      <alignment horizontal="center" vertical="center" wrapText="1"/>
    </xf>
    <xf numFmtId="0" fontId="15" fillId="0" borderId="28" xfId="75" applyFont="1" applyFill="1" applyBorder="1" applyAlignment="1">
      <alignment horizontal="center" vertical="center" wrapText="1"/>
    </xf>
    <xf numFmtId="0" fontId="15" fillId="0" borderId="27" xfId="75" applyFont="1" applyFill="1" applyBorder="1" applyAlignment="1">
      <alignment horizontal="center" vertical="center" wrapText="1"/>
    </xf>
    <xf numFmtId="49" fontId="14" fillId="0" borderId="5" xfId="75" applyNumberFormat="1" applyFont="1" applyBorder="1" applyAlignment="1">
      <alignment horizontal="center" wrapText="1"/>
    </xf>
    <xf numFmtId="49" fontId="14" fillId="0" borderId="3" xfId="75" applyNumberFormat="1" applyFont="1" applyBorder="1" applyAlignment="1">
      <alignment horizontal="center" wrapText="1"/>
    </xf>
    <xf numFmtId="49" fontId="14" fillId="0" borderId="25" xfId="75" applyNumberFormat="1" applyFont="1" applyBorder="1" applyAlignment="1">
      <alignment horizontal="center" vertical="center"/>
    </xf>
    <xf numFmtId="49" fontId="14" fillId="0" borderId="0" xfId="75" applyNumberFormat="1" applyFont="1" applyAlignment="1">
      <alignment horizontal="left"/>
    </xf>
    <xf numFmtId="49" fontId="14" fillId="0" borderId="39" xfId="75" applyNumberFormat="1" applyFont="1" applyBorder="1" applyAlignment="1">
      <alignment horizontal="center" vertical="center"/>
    </xf>
    <xf numFmtId="49" fontId="14" fillId="0" borderId="9" xfId="75" applyNumberFormat="1" applyFont="1" applyBorder="1" applyAlignment="1">
      <alignment horizontal="center" vertical="center"/>
    </xf>
    <xf numFmtId="49" fontId="14" fillId="0" borderId="1" xfId="75" applyNumberFormat="1" applyFont="1" applyBorder="1" applyAlignment="1">
      <alignment horizontal="center" vertical="center" wrapText="1"/>
    </xf>
    <xf numFmtId="0" fontId="14" fillId="0" borderId="0" xfId="75" applyFont="1" applyAlignment="1">
      <alignment horizontal="left"/>
    </xf>
    <xf numFmtId="0" fontId="14" fillId="0" borderId="29" xfId="75" applyFont="1" applyFill="1" applyBorder="1" applyAlignment="1">
      <alignment horizontal="center" vertical="center"/>
    </xf>
    <xf numFmtId="49" fontId="14" fillId="0" borderId="29" xfId="75" applyNumberFormat="1" applyFont="1" applyFill="1" applyBorder="1" applyAlignment="1">
      <alignment horizontal="center" vertical="center"/>
    </xf>
    <xf numFmtId="0" fontId="13" fillId="0" borderId="0" xfId="75" applyFont="1" applyAlignment="1">
      <alignment horizontal="center" wrapText="1"/>
    </xf>
    <xf numFmtId="1" fontId="15" fillId="0" borderId="0" xfId="75" applyNumberFormat="1" applyFont="1" applyAlignment="1" applyProtection="1">
      <alignment horizontal="center" wrapText="1"/>
      <protection locked="0"/>
    </xf>
    <xf numFmtId="1" fontId="15" fillId="0" borderId="4" xfId="75" applyNumberFormat="1" applyFont="1" applyBorder="1" applyAlignment="1">
      <alignment horizontal="center" vertical="center" wrapText="1"/>
    </xf>
    <xf numFmtId="1" fontId="15" fillId="0" borderId="11" xfId="75" applyNumberFormat="1" applyFont="1" applyBorder="1" applyAlignment="1">
      <alignment horizontal="center" vertical="center" wrapText="1"/>
    </xf>
    <xf numFmtId="1" fontId="15" fillId="0" borderId="10" xfId="75" applyNumberFormat="1" applyFont="1" applyBorder="1" applyAlignment="1">
      <alignment horizontal="center" vertical="center" wrapText="1"/>
    </xf>
    <xf numFmtId="0" fontId="15" fillId="0" borderId="1" xfId="75" applyFont="1" applyBorder="1" applyAlignment="1">
      <alignment horizontal="center" vertical="center"/>
    </xf>
    <xf numFmtId="1" fontId="15" fillId="0" borderId="25" xfId="75" applyNumberFormat="1" applyFont="1" applyBorder="1" applyAlignment="1">
      <alignment horizontal="center"/>
    </xf>
    <xf numFmtId="1" fontId="14" fillId="0" borderId="29" xfId="75" applyNumberFormat="1" applyFont="1" applyBorder="1" applyAlignment="1">
      <alignment horizontal="center" vertical="center"/>
    </xf>
    <xf numFmtId="1" fontId="14" fillId="0" borderId="6" xfId="75" applyNumberFormat="1" applyFont="1" applyBorder="1" applyAlignment="1">
      <alignment horizontal="center" vertical="center"/>
    </xf>
    <xf numFmtId="1" fontId="14" fillId="0" borderId="3" xfId="75" applyNumberFormat="1" applyFont="1" applyBorder="1" applyAlignment="1">
      <alignment horizontal="center" vertical="center"/>
    </xf>
    <xf numFmtId="0" fontId="14" fillId="0" borderId="25" xfId="75" applyFont="1" applyBorder="1" applyAlignment="1">
      <alignment horizontal="center" vertical="center"/>
    </xf>
    <xf numFmtId="167" fontId="15" fillId="0" borderId="4" xfId="113" applyNumberFormat="1" applyFont="1" applyBorder="1" applyAlignment="1">
      <alignment horizontal="center" vertical="center"/>
    </xf>
    <xf numFmtId="167" fontId="15" fillId="0" borderId="10" xfId="113" applyNumberFormat="1" applyFont="1" applyBorder="1" applyAlignment="1">
      <alignment horizontal="center" vertical="center"/>
    </xf>
    <xf numFmtId="1" fontId="14" fillId="0" borderId="29" xfId="75" applyNumberFormat="1" applyFont="1" applyBorder="1" applyAlignment="1">
      <alignment horizontal="center" vertical="top"/>
    </xf>
    <xf numFmtId="1" fontId="14" fillId="0" borderId="3" xfId="75" applyNumberFormat="1" applyFont="1" applyBorder="1" applyAlignment="1">
      <alignment horizontal="center" vertical="top"/>
    </xf>
    <xf numFmtId="11" fontId="15" fillId="0" borderId="0" xfId="75" applyNumberFormat="1" applyFont="1" applyAlignment="1">
      <alignment horizontal="left" vertical="center" wrapText="1"/>
    </xf>
    <xf numFmtId="0" fontId="15" fillId="0" borderId="1" xfId="75" applyFont="1" applyBorder="1" applyAlignment="1">
      <alignment horizontal="center" vertical="center" wrapText="1"/>
    </xf>
    <xf numFmtId="1" fontId="15" fillId="0" borderId="25" xfId="75" applyNumberFormat="1" applyFont="1" applyBorder="1" applyAlignment="1">
      <alignment horizontal="center" vertical="center" wrapText="1"/>
    </xf>
    <xf numFmtId="1" fontId="14" fillId="0" borderId="29" xfId="75" applyNumberFormat="1" applyFont="1" applyBorder="1" applyAlignment="1">
      <alignment horizontal="center" vertical="center" wrapText="1"/>
    </xf>
    <xf numFmtId="1" fontId="14" fillId="0" borderId="6" xfId="75" applyNumberFormat="1" applyFont="1" applyBorder="1" applyAlignment="1">
      <alignment horizontal="center" vertical="center" wrapText="1"/>
    </xf>
    <xf numFmtId="1" fontId="14" fillId="0" borderId="3" xfId="75" applyNumberFormat="1" applyFont="1" applyBorder="1" applyAlignment="1">
      <alignment horizontal="center" vertical="center" wrapText="1"/>
    </xf>
    <xf numFmtId="2" fontId="14" fillId="0" borderId="26" xfId="113" applyNumberFormat="1" applyFont="1" applyBorder="1" applyAlignment="1">
      <alignment horizontal="center" vertical="center"/>
    </xf>
    <xf numFmtId="2" fontId="14" fillId="0" borderId="27" xfId="113" applyNumberFormat="1" applyFont="1" applyBorder="1" applyAlignment="1">
      <alignment horizontal="center" vertical="center"/>
    </xf>
    <xf numFmtId="0" fontId="15" fillId="0" borderId="29" xfId="75" applyFont="1" applyBorder="1" applyAlignment="1">
      <alignment horizontal="center" vertical="center"/>
    </xf>
    <xf numFmtId="0" fontId="15" fillId="0" borderId="6" xfId="75" applyFont="1" applyBorder="1" applyAlignment="1">
      <alignment horizontal="center" vertical="center"/>
    </xf>
    <xf numFmtId="0" fontId="15" fillId="0" borderId="29" xfId="75" applyFont="1" applyBorder="1" applyAlignment="1" applyProtection="1">
      <alignment horizontal="center" vertical="center" wrapText="1"/>
      <protection locked="0"/>
    </xf>
    <xf numFmtId="0" fontId="15" fillId="0" borderId="6" xfId="75" applyFont="1" applyBorder="1" applyAlignment="1" applyProtection="1">
      <alignment horizontal="center" vertical="center" wrapText="1"/>
      <protection locked="0"/>
    </xf>
    <xf numFmtId="0" fontId="15" fillId="0" borderId="29" xfId="75" applyFont="1" applyBorder="1" applyAlignment="1">
      <alignment horizontal="center" vertical="center" wrapText="1"/>
    </xf>
    <xf numFmtId="0" fontId="15" fillId="0" borderId="6" xfId="75" applyFont="1" applyBorder="1" applyAlignment="1">
      <alignment horizontal="center" vertical="center" wrapText="1"/>
    </xf>
    <xf numFmtId="1" fontId="14" fillId="0" borderId="44" xfId="75" applyNumberFormat="1" applyFont="1" applyBorder="1" applyAlignment="1">
      <alignment horizontal="center" vertical="center"/>
    </xf>
    <xf numFmtId="1" fontId="14" fillId="0" borderId="4" xfId="75" applyNumberFormat="1" applyFont="1" applyBorder="1" applyAlignment="1">
      <alignment horizontal="center"/>
    </xf>
    <xf numFmtId="1" fontId="14" fillId="0" borderId="11" xfId="75" applyNumberFormat="1" applyFont="1" applyBorder="1" applyAlignment="1">
      <alignment horizontal="center"/>
    </xf>
    <xf numFmtId="1" fontId="14" fillId="0" borderId="10" xfId="75" applyNumberFormat="1" applyFont="1" applyBorder="1" applyAlignment="1">
      <alignment horizontal="center"/>
    </xf>
    <xf numFmtId="2" fontId="14" fillId="0" borderId="26" xfId="122" applyNumberFormat="1" applyFont="1" applyFill="1" applyBorder="1" applyAlignment="1">
      <alignment horizontal="center" vertical="center"/>
    </xf>
    <xf numFmtId="2" fontId="14" fillId="0" borderId="27" xfId="122" applyNumberFormat="1" applyFont="1" applyFill="1" applyBorder="1" applyAlignment="1">
      <alignment horizontal="center" vertical="center"/>
    </xf>
    <xf numFmtId="0" fontId="17" fillId="0" borderId="0" xfId="98" applyFont="1" applyAlignment="1">
      <alignment horizontal="center" vertical="center" wrapText="1"/>
    </xf>
    <xf numFmtId="0" fontId="13" fillId="0" borderId="0" xfId="98" applyFont="1" applyAlignment="1">
      <alignment horizontal="center"/>
    </xf>
    <xf numFmtId="1" fontId="15" fillId="0" borderId="26" xfId="98" applyNumberFormat="1" applyFont="1" applyBorder="1" applyAlignment="1">
      <alignment horizontal="center" vertical="top"/>
    </xf>
    <xf numFmtId="1" fontId="15" fillId="0" borderId="28" xfId="98" applyNumberFormat="1" applyFont="1" applyBorder="1" applyAlignment="1">
      <alignment horizontal="center" vertical="top"/>
    </xf>
    <xf numFmtId="1" fontId="15" fillId="0" borderId="27" xfId="98" applyNumberFormat="1" applyFont="1" applyBorder="1" applyAlignment="1">
      <alignment horizontal="center" vertical="top"/>
    </xf>
    <xf numFmtId="1" fontId="15" fillId="0" borderId="26" xfId="98" applyNumberFormat="1" applyFont="1" applyBorder="1" applyAlignment="1">
      <alignment horizontal="center" vertical="center"/>
    </xf>
    <xf numFmtId="1" fontId="15" fillId="0" borderId="28" xfId="98" applyNumberFormat="1" applyFont="1" applyBorder="1" applyAlignment="1">
      <alignment horizontal="center" vertical="center"/>
    </xf>
    <xf numFmtId="1" fontId="15" fillId="0" borderId="27" xfId="98" applyNumberFormat="1" applyFont="1" applyBorder="1" applyAlignment="1">
      <alignment horizontal="center" vertical="center"/>
    </xf>
    <xf numFmtId="167" fontId="15" fillId="0" borderId="11" xfId="113" applyNumberFormat="1" applyFont="1" applyBorder="1" applyAlignment="1">
      <alignment horizontal="center" vertical="center"/>
    </xf>
    <xf numFmtId="0" fontId="14" fillId="0" borderId="29" xfId="98" applyFont="1" applyBorder="1" applyAlignment="1">
      <alignment horizontal="center" vertical="center" wrapText="1"/>
    </xf>
    <xf numFmtId="1" fontId="14" fillId="0" borderId="29" xfId="98" applyNumberFormat="1" applyFont="1" applyBorder="1" applyAlignment="1">
      <alignment horizontal="center" vertical="center"/>
    </xf>
    <xf numFmtId="1" fontId="14" fillId="0" borderId="6" xfId="98" applyNumberFormat="1" applyFont="1" applyBorder="1" applyAlignment="1">
      <alignment horizontal="center" vertical="center"/>
    </xf>
    <xf numFmtId="1" fontId="14" fillId="0" borderId="3" xfId="98" applyNumberFormat="1" applyFont="1" applyBorder="1" applyAlignment="1">
      <alignment horizontal="center" vertical="center"/>
    </xf>
    <xf numFmtId="0" fontId="14" fillId="0" borderId="29" xfId="98" applyFont="1" applyBorder="1" applyAlignment="1">
      <alignment horizontal="center" vertical="center"/>
    </xf>
    <xf numFmtId="0" fontId="14" fillId="0" borderId="6" xfId="98" applyFont="1" applyBorder="1" applyAlignment="1">
      <alignment horizontal="center" vertical="center"/>
    </xf>
    <xf numFmtId="0" fontId="14" fillId="0" borderId="3" xfId="98" applyFont="1" applyBorder="1" applyAlignment="1">
      <alignment horizontal="center" vertical="center"/>
    </xf>
    <xf numFmtId="1" fontId="14" fillId="0" borderId="29" xfId="98" applyNumberFormat="1" applyFont="1" applyBorder="1" applyAlignment="1">
      <alignment horizontal="center" vertical="center" wrapText="1"/>
    </xf>
    <xf numFmtId="1" fontId="14" fillId="0" borderId="6" xfId="98" applyNumberFormat="1" applyFont="1" applyBorder="1" applyAlignment="1">
      <alignment horizontal="center" vertical="center" wrapText="1"/>
    </xf>
    <xf numFmtId="1" fontId="14" fillId="0" borderId="3" xfId="98" applyNumberFormat="1" applyFont="1" applyBorder="1" applyAlignment="1">
      <alignment horizontal="center" vertical="center" wrapText="1"/>
    </xf>
    <xf numFmtId="49" fontId="14" fillId="0" borderId="29" xfId="98" applyNumberFormat="1" applyFont="1" applyBorder="1" applyAlignment="1">
      <alignment horizontal="center" vertical="center" wrapText="1"/>
    </xf>
    <xf numFmtId="49" fontId="14" fillId="0" borderId="29" xfId="98" applyNumberFormat="1" applyFont="1" applyBorder="1" applyAlignment="1">
      <alignment horizontal="center" vertical="center"/>
    </xf>
    <xf numFmtId="49" fontId="14" fillId="0" borderId="3" xfId="98" applyNumberFormat="1" applyFont="1" applyBorder="1" applyAlignment="1">
      <alignment horizontal="center" vertical="center"/>
    </xf>
    <xf numFmtId="49" fontId="15" fillId="0" borderId="0" xfId="98" applyNumberFormat="1" applyFont="1" applyAlignment="1">
      <alignment horizontal="center"/>
    </xf>
    <xf numFmtId="0" fontId="15" fillId="0" borderId="26" xfId="98" applyFont="1" applyBorder="1" applyAlignment="1">
      <alignment horizontal="center" vertical="top" wrapText="1"/>
    </xf>
    <xf numFmtId="0" fontId="15" fillId="0" borderId="28" xfId="98" applyFont="1" applyBorder="1" applyAlignment="1">
      <alignment horizontal="center" vertical="top" wrapText="1"/>
    </xf>
    <xf numFmtId="0" fontId="15" fillId="0" borderId="27" xfId="98" applyFont="1" applyBorder="1" applyAlignment="1">
      <alignment horizontal="center" vertical="top" wrapText="1"/>
    </xf>
    <xf numFmtId="1" fontId="14" fillId="0" borderId="8" xfId="98" applyNumberFormat="1" applyFont="1" applyBorder="1" applyAlignment="1">
      <alignment horizontal="left" vertical="top" wrapText="1"/>
    </xf>
    <xf numFmtId="1" fontId="15" fillId="0" borderId="4" xfId="98" applyNumberFormat="1" applyFont="1" applyBorder="1" applyAlignment="1">
      <alignment horizontal="center" vertical="center"/>
    </xf>
    <xf numFmtId="1" fontId="15" fillId="0" borderId="11" xfId="98" applyNumberFormat="1" applyFont="1" applyBorder="1" applyAlignment="1">
      <alignment horizontal="center" vertical="center"/>
    </xf>
    <xf numFmtId="1" fontId="15" fillId="0" borderId="10" xfId="98" applyNumberFormat="1" applyFont="1" applyBorder="1" applyAlignment="1">
      <alignment horizontal="center" vertical="center"/>
    </xf>
    <xf numFmtId="0" fontId="15" fillId="0" borderId="25" xfId="98" applyFont="1" applyBorder="1" applyAlignment="1">
      <alignment horizontal="center" vertical="top"/>
    </xf>
    <xf numFmtId="1" fontId="15" fillId="0" borderId="25" xfId="98" applyNumberFormat="1" applyFont="1" applyBorder="1" applyAlignment="1">
      <alignment horizontal="center"/>
    </xf>
    <xf numFmtId="2" fontId="14" fillId="0" borderId="11" xfId="98" applyNumberFormat="1" applyFont="1" applyBorder="1" applyAlignment="1">
      <alignment horizontal="center" vertical="center" wrapText="1"/>
    </xf>
    <xf numFmtId="2" fontId="14" fillId="0" borderId="10" xfId="98" applyNumberFormat="1" applyFont="1" applyBorder="1" applyAlignment="1">
      <alignment horizontal="center" vertical="center" wrapText="1"/>
    </xf>
    <xf numFmtId="0" fontId="14" fillId="0" borderId="4" xfId="98" applyFont="1" applyBorder="1" applyAlignment="1">
      <alignment vertical="center" wrapText="1"/>
    </xf>
    <xf numFmtId="0" fontId="14" fillId="0" borderId="8" xfId="98" applyFont="1" applyBorder="1" applyAlignment="1">
      <alignment vertical="center" wrapText="1"/>
    </xf>
    <xf numFmtId="2" fontId="14" fillId="0" borderId="4" xfId="98" applyNumberFormat="1" applyFont="1" applyBorder="1" applyAlignment="1">
      <alignment horizontal="center" wrapText="1"/>
    </xf>
    <xf numFmtId="2" fontId="14" fillId="0" borderId="10" xfId="98" applyNumberFormat="1" applyFont="1" applyBorder="1" applyAlignment="1">
      <alignment horizontal="center" wrapText="1"/>
    </xf>
    <xf numFmtId="0" fontId="14" fillId="0" borderId="4" xfId="98" applyFont="1" applyBorder="1" applyAlignment="1">
      <alignment horizontal="center" vertical="center" wrapText="1"/>
    </xf>
    <xf numFmtId="0" fontId="14" fillId="0" borderId="11" xfId="98" applyFont="1" applyBorder="1" applyAlignment="1">
      <alignment horizontal="center" vertical="center" wrapText="1"/>
    </xf>
    <xf numFmtId="0" fontId="14" fillId="0" borderId="10" xfId="98" applyFont="1" applyBorder="1" applyAlignment="1">
      <alignment horizontal="center" vertical="center" wrapText="1"/>
    </xf>
    <xf numFmtId="0" fontId="14" fillId="0" borderId="4" xfId="98" applyFont="1" applyBorder="1" applyAlignment="1">
      <alignment vertical="center"/>
    </xf>
    <xf numFmtId="0" fontId="14" fillId="0" borderId="28" xfId="98" applyFont="1" applyBorder="1" applyAlignment="1">
      <alignment vertical="center"/>
    </xf>
    <xf numFmtId="0" fontId="14" fillId="0" borderId="11" xfId="98" applyFont="1" applyBorder="1" applyAlignment="1">
      <alignment vertical="center"/>
    </xf>
    <xf numFmtId="0" fontId="14" fillId="0" borderId="1" xfId="98" applyFont="1" applyBorder="1" applyAlignment="1">
      <alignment horizontal="center" vertical="center"/>
    </xf>
    <xf numFmtId="0" fontId="14" fillId="0" borderId="25" xfId="98" applyFont="1" applyBorder="1" applyAlignment="1">
      <alignment horizontal="center" vertical="center"/>
    </xf>
    <xf numFmtId="2" fontId="14" fillId="0" borderId="4" xfId="98" applyNumberFormat="1" applyFont="1" applyBorder="1" applyAlignment="1">
      <alignment horizontal="center" vertical="center" wrapText="1"/>
    </xf>
    <xf numFmtId="0" fontId="14" fillId="0" borderId="12" xfId="98" applyFont="1" applyBorder="1" applyAlignment="1">
      <alignment vertical="center"/>
    </xf>
    <xf numFmtId="0" fontId="14" fillId="0" borderId="2" xfId="98" applyFont="1" applyBorder="1" applyAlignment="1">
      <alignment vertical="center"/>
    </xf>
    <xf numFmtId="1" fontId="14" fillId="0" borderId="13" xfId="98" applyNumberFormat="1" applyFont="1" applyBorder="1" applyAlignment="1">
      <alignment horizontal="center" vertical="top" wrapText="1"/>
    </xf>
    <xf numFmtId="1" fontId="14" fillId="0" borderId="15" xfId="98" applyNumberFormat="1" applyFont="1" applyBorder="1" applyAlignment="1">
      <alignment horizontal="center" vertical="top" wrapText="1"/>
    </xf>
    <xf numFmtId="1" fontId="14" fillId="0" borderId="14" xfId="98" applyNumberFormat="1" applyFont="1" applyBorder="1" applyAlignment="1">
      <alignment horizontal="center" vertical="top" wrapText="1"/>
    </xf>
    <xf numFmtId="1" fontId="15" fillId="0" borderId="25" xfId="98" applyNumberFormat="1" applyFont="1" applyBorder="1" applyAlignment="1">
      <alignment horizontal="center" vertical="center"/>
    </xf>
    <xf numFmtId="1" fontId="14" fillId="0" borderId="25" xfId="98" applyNumberFormat="1" applyFont="1" applyBorder="1" applyAlignment="1">
      <alignment horizontal="center" vertical="center" wrapText="1"/>
    </xf>
    <xf numFmtId="1" fontId="14" fillId="0" borderId="25" xfId="98" applyNumberFormat="1" applyFont="1" applyBorder="1" applyAlignment="1">
      <alignment horizontal="center" vertical="center"/>
    </xf>
    <xf numFmtId="1" fontId="14" fillId="0" borderId="13" xfId="98" applyNumberFormat="1" applyFont="1" applyBorder="1" applyAlignment="1">
      <alignment horizontal="center" wrapText="1"/>
    </xf>
    <xf numFmtId="1" fontId="14" fillId="0" borderId="15" xfId="98" applyNumberFormat="1" applyFont="1" applyBorder="1" applyAlignment="1">
      <alignment horizontal="center" wrapText="1"/>
    </xf>
    <xf numFmtId="1" fontId="14" fillId="0" borderId="14" xfId="98" applyNumberFormat="1" applyFont="1" applyBorder="1" applyAlignment="1">
      <alignment horizontal="center" wrapText="1"/>
    </xf>
    <xf numFmtId="49" fontId="14" fillId="0" borderId="29" xfId="98" applyNumberFormat="1" applyFont="1" applyBorder="1" applyAlignment="1">
      <alignment horizontal="center" vertical="top" wrapText="1"/>
    </xf>
    <xf numFmtId="49" fontId="14" fillId="0" borderId="3" xfId="98" applyNumberFormat="1" applyFont="1" applyBorder="1" applyAlignment="1">
      <alignment horizontal="center" vertical="top" wrapText="1"/>
    </xf>
    <xf numFmtId="14" fontId="17" fillId="0" borderId="0" xfId="109" applyNumberFormat="1" applyFont="1" applyAlignment="1">
      <alignment horizontal="center"/>
    </xf>
    <xf numFmtId="14" fontId="15" fillId="0" borderId="0" xfId="109" applyNumberFormat="1" applyFont="1" applyAlignment="1">
      <alignment horizontal="center" wrapText="1"/>
    </xf>
    <xf numFmtId="1" fontId="15" fillId="0" borderId="0" xfId="75" applyNumberFormat="1" applyFont="1" applyAlignment="1" applyProtection="1">
      <alignment horizontal="center"/>
      <protection locked="0"/>
    </xf>
    <xf numFmtId="49" fontId="14" fillId="0" borderId="0" xfId="109" applyNumberFormat="1" applyFont="1" applyAlignment="1">
      <alignment horizontal="left" wrapText="1"/>
    </xf>
    <xf numFmtId="49" fontId="14" fillId="0" borderId="29" xfId="109" applyNumberFormat="1" applyFont="1" applyBorder="1" applyAlignment="1">
      <alignment horizontal="center" vertical="center"/>
    </xf>
    <xf numFmtId="49" fontId="14" fillId="0" borderId="6" xfId="109" applyNumberFormat="1" applyFont="1" applyBorder="1" applyAlignment="1">
      <alignment horizontal="center" vertical="center"/>
    </xf>
    <xf numFmtId="49" fontId="14" fillId="0" borderId="3" xfId="109" applyNumberFormat="1" applyFont="1" applyBorder="1" applyAlignment="1">
      <alignment horizontal="center" vertical="center"/>
    </xf>
    <xf numFmtId="0" fontId="14" fillId="0" borderId="29" xfId="109" applyFont="1" applyBorder="1" applyAlignment="1">
      <alignment horizontal="center" vertical="center"/>
    </xf>
    <xf numFmtId="0" fontId="14" fillId="0" borderId="6" xfId="109" applyFont="1" applyBorder="1" applyAlignment="1">
      <alignment horizontal="center" vertical="center"/>
    </xf>
    <xf numFmtId="0" fontId="14" fillId="0" borderId="3" xfId="109" applyFont="1" applyBorder="1" applyAlignment="1">
      <alignment horizontal="center" vertical="center"/>
    </xf>
    <xf numFmtId="1" fontId="15" fillId="0" borderId="5" xfId="75" applyNumberFormat="1" applyFont="1" applyBorder="1" applyAlignment="1">
      <alignment horizontal="center" vertical="center" wrapText="1"/>
    </xf>
    <xf numFmtId="1" fontId="15" fillId="0" borderId="3" xfId="75" applyNumberFormat="1" applyFont="1" applyBorder="1" applyAlignment="1">
      <alignment horizontal="center" vertical="center" wrapText="1"/>
    </xf>
    <xf numFmtId="0" fontId="14" fillId="0" borderId="29" xfId="109" applyFont="1" applyBorder="1" applyAlignment="1">
      <alignment horizontal="center" vertical="center" wrapText="1"/>
    </xf>
    <xf numFmtId="0" fontId="14" fillId="0" borderId="6" xfId="109" applyFont="1" applyBorder="1" applyAlignment="1">
      <alignment horizontal="center" vertical="center" wrapText="1"/>
    </xf>
    <xf numFmtId="0" fontId="14" fillId="0" borderId="3" xfId="109" applyFont="1" applyBorder="1" applyAlignment="1">
      <alignment horizontal="center" vertical="center" wrapText="1"/>
    </xf>
    <xf numFmtId="0" fontId="14" fillId="0" borderId="8" xfId="109" applyFont="1" applyBorder="1" applyAlignment="1">
      <alignment horizontal="left" vertical="top" wrapText="1"/>
    </xf>
    <xf numFmtId="0" fontId="13" fillId="0" borderId="0" xfId="75" applyFont="1" applyAlignment="1">
      <alignment horizontal="left" wrapText="1"/>
    </xf>
    <xf numFmtId="1" fontId="15" fillId="0" borderId="29" xfId="75" applyNumberFormat="1" applyFont="1" applyBorder="1" applyAlignment="1">
      <alignment horizontal="center" vertical="center" wrapText="1"/>
    </xf>
    <xf numFmtId="0" fontId="99" fillId="0" borderId="25" xfId="0" applyFont="1" applyBorder="1" applyAlignment="1">
      <alignment horizontal="center" vertical="center" wrapText="1"/>
    </xf>
    <xf numFmtId="0" fontId="15" fillId="0" borderId="25" xfId="0" applyFont="1" applyBorder="1" applyAlignment="1">
      <alignment horizontal="center" vertical="center"/>
    </xf>
    <xf numFmtId="0" fontId="108" fillId="47" borderId="25" xfId="239" applyFont="1" applyFill="1" applyBorder="1" applyAlignment="1">
      <alignment horizontal="center"/>
    </xf>
    <xf numFmtId="0" fontId="108" fillId="47" borderId="25" xfId="239" applyFont="1" applyFill="1" applyBorder="1" applyAlignment="1">
      <alignment horizontal="center" wrapText="1"/>
    </xf>
    <xf numFmtId="0" fontId="15" fillId="0" borderId="0" xfId="0" applyFont="1" applyAlignment="1">
      <alignment horizontal="center" vertical="center" wrapText="1"/>
    </xf>
    <xf numFmtId="0" fontId="14" fillId="0" borderId="0" xfId="85" applyFont="1" applyAlignment="1">
      <alignment horizontal="left" vertical="center" wrapText="1"/>
    </xf>
    <xf numFmtId="0" fontId="15" fillId="0" borderId="0" xfId="85" applyFont="1" applyAlignment="1">
      <alignment horizontal="center" vertical="center" wrapText="1"/>
    </xf>
    <xf numFmtId="0" fontId="15" fillId="0" borderId="26" xfId="269" applyFont="1" applyBorder="1" applyAlignment="1">
      <alignment horizontal="center" vertical="center" wrapText="1"/>
    </xf>
    <xf numFmtId="0" fontId="15" fillId="0" borderId="27" xfId="269" applyFont="1" applyBorder="1" applyAlignment="1">
      <alignment horizontal="center" vertical="center" wrapText="1"/>
    </xf>
    <xf numFmtId="0" fontId="15" fillId="0" borderId="25" xfId="269" applyFont="1" applyBorder="1" applyAlignment="1">
      <alignment horizontal="center" vertical="center" wrapText="1"/>
    </xf>
    <xf numFmtId="0" fontId="15" fillId="0" borderId="0" xfId="85" applyFont="1" applyAlignment="1">
      <alignment horizontal="center" vertical="top" wrapText="1"/>
    </xf>
    <xf numFmtId="0" fontId="15" fillId="0" borderId="4" xfId="269" applyFont="1" applyBorder="1" applyAlignment="1">
      <alignment horizontal="center" vertical="center" wrapText="1"/>
    </xf>
    <xf numFmtId="0" fontId="15" fillId="0" borderId="11" xfId="269" applyFont="1" applyBorder="1" applyAlignment="1">
      <alignment horizontal="center" vertical="center" wrapText="1"/>
    </xf>
    <xf numFmtId="0" fontId="15" fillId="0" borderId="10" xfId="269" applyFont="1" applyBorder="1" applyAlignment="1">
      <alignment horizontal="center" vertical="center" wrapText="1"/>
    </xf>
    <xf numFmtId="0" fontId="17" fillId="0" borderId="0" xfId="269" applyFont="1" applyAlignment="1">
      <alignment horizontal="center" vertical="center" wrapText="1"/>
    </xf>
    <xf numFmtId="0" fontId="14" fillId="0" borderId="0" xfId="85" applyFont="1" applyAlignment="1">
      <alignment horizontal="left" wrapText="1"/>
    </xf>
    <xf numFmtId="0" fontId="15" fillId="0" borderId="1" xfId="269" applyFont="1" applyBorder="1" applyAlignment="1">
      <alignment horizontal="center" vertical="center" wrapText="1"/>
    </xf>
    <xf numFmtId="0" fontId="13" fillId="0" borderId="0" xfId="85" applyFont="1" applyAlignment="1">
      <alignment horizontal="center"/>
    </xf>
    <xf numFmtId="0" fontId="13" fillId="0" borderId="0" xfId="0" applyFont="1" applyAlignment="1">
      <alignment horizontal="center" vertical="center" wrapText="1"/>
    </xf>
  </cellXfs>
  <cellStyles count="1166">
    <cellStyle name="20% - Accent1 2" xfId="4" xr:uid="{00000000-0005-0000-0000-000000000000}"/>
    <cellStyle name="20% - Accent1 2 2" xfId="5" xr:uid="{00000000-0005-0000-0000-000001000000}"/>
    <cellStyle name="20% - Accent1 2 2 2" xfId="132" xr:uid="{78758756-62B6-4C1E-996F-FE97431A9F4F}"/>
    <cellStyle name="20% - Accent1 2 2 3" xfId="276" xr:uid="{8690E96B-D047-454C-8C65-4136F2149F22}"/>
    <cellStyle name="20% - Accent1 2 3" xfId="131" xr:uid="{72BF7869-83AF-4A54-A8C2-BD372017B700}"/>
    <cellStyle name="20% - Accent1 2 4" xfId="275" xr:uid="{AE4A5B72-588E-445D-8253-9323D0EA2C1F}"/>
    <cellStyle name="20% - Accent1 3" xfId="6" xr:uid="{00000000-0005-0000-0000-000002000000}"/>
    <cellStyle name="20% - Accent1 3 2" xfId="133" xr:uid="{463CC925-AA07-4A1D-8A99-D2F7B2C24BEA}"/>
    <cellStyle name="20% - Accent1 3 3" xfId="277" xr:uid="{6228E921-1F03-4B1F-9186-8E26CBA51FB8}"/>
    <cellStyle name="20% - Accent2 2" xfId="7" xr:uid="{00000000-0005-0000-0000-000003000000}"/>
    <cellStyle name="20% - Accent2 2 2" xfId="8" xr:uid="{00000000-0005-0000-0000-000004000000}"/>
    <cellStyle name="20% - Accent2 2 2 2" xfId="135" xr:uid="{6537312F-E992-4120-B788-2A12C19B6F52}"/>
    <cellStyle name="20% - Accent2 2 2 3" xfId="279" xr:uid="{7A022CE2-DE07-4155-B961-6C1246D3433B}"/>
    <cellStyle name="20% - Accent2 2 3" xfId="134" xr:uid="{BE6461A5-A2E5-4C8D-8A1F-75289DA6EE63}"/>
    <cellStyle name="20% - Accent2 2 4" xfId="278" xr:uid="{31895A85-3B6C-4860-B17D-C63557744481}"/>
    <cellStyle name="20% - Accent2 3" xfId="9" xr:uid="{00000000-0005-0000-0000-000005000000}"/>
    <cellStyle name="20% - Accent2 3 2" xfId="136" xr:uid="{78C52E69-F970-4AA6-9D60-CC24353F302E}"/>
    <cellStyle name="20% - Accent2 3 3" xfId="280" xr:uid="{E20922B8-85C4-4A0D-98F2-9F63C7A218FE}"/>
    <cellStyle name="20% - Accent3 2" xfId="10" xr:uid="{00000000-0005-0000-0000-000006000000}"/>
    <cellStyle name="20% - Accent3 2 2" xfId="11" xr:uid="{00000000-0005-0000-0000-000007000000}"/>
    <cellStyle name="20% - Accent3 2 2 2" xfId="138" xr:uid="{E987E031-FA41-453A-B0D9-DF10DC9FF60D}"/>
    <cellStyle name="20% - Accent3 2 2 3" xfId="282" xr:uid="{5E6AF6B8-DA47-4499-9747-3C25D970DAB2}"/>
    <cellStyle name="20% - Accent3 2 3" xfId="137" xr:uid="{9E32A1F8-837F-4F8D-8DAA-DDDDE9B7224D}"/>
    <cellStyle name="20% - Accent3 2 4" xfId="281" xr:uid="{2BEE8572-EDD1-44A7-A89E-81A89A016162}"/>
    <cellStyle name="20% - Accent3 3" xfId="12" xr:uid="{00000000-0005-0000-0000-000008000000}"/>
    <cellStyle name="20% - Accent3 3 2" xfId="139" xr:uid="{0C510C35-752D-40AB-A69C-9703BDE772F9}"/>
    <cellStyle name="20% - Accent3 3 3" xfId="283" xr:uid="{FC0715DC-5F59-4AEC-9E6E-7B98CD4D69F0}"/>
    <cellStyle name="20% - Accent4 2" xfId="13" xr:uid="{00000000-0005-0000-0000-000009000000}"/>
    <cellStyle name="20% - Accent4 2 2" xfId="14" xr:uid="{00000000-0005-0000-0000-00000A000000}"/>
    <cellStyle name="20% - Accent4 2 2 2" xfId="141" xr:uid="{F0B1239F-193F-4990-9273-40171013A39C}"/>
    <cellStyle name="20% - Accent4 2 2 3" xfId="285" xr:uid="{9FB9B812-D282-4AC3-837A-A06368C2D324}"/>
    <cellStyle name="20% - Accent4 2 3" xfId="140" xr:uid="{1403F9E3-0B4B-46AB-8F3F-D68896141962}"/>
    <cellStyle name="20% - Accent4 2 4" xfId="284" xr:uid="{FB43B583-F0F7-49B9-BD4B-58F85720F714}"/>
    <cellStyle name="20% - Accent4 3" xfId="15" xr:uid="{00000000-0005-0000-0000-00000B000000}"/>
    <cellStyle name="20% - Accent4 3 2" xfId="142" xr:uid="{6411529F-C7A1-4CFF-8681-3E9A5935BD36}"/>
    <cellStyle name="20% - Accent4 3 3" xfId="286" xr:uid="{76247914-E0FF-4522-8F11-B0E46D8FD8A3}"/>
    <cellStyle name="20% - Accent5 2" xfId="16" xr:uid="{00000000-0005-0000-0000-00000C000000}"/>
    <cellStyle name="20% - Accent5 2 2" xfId="17" xr:uid="{00000000-0005-0000-0000-00000D000000}"/>
    <cellStyle name="20% - Accent5 2 2 2" xfId="144" xr:uid="{00033749-5D5B-49C1-8DF1-138AB1FA584C}"/>
    <cellStyle name="20% - Accent5 2 2 3" xfId="288" xr:uid="{1EA2FD79-6DBB-4F15-B2F8-E7A1F79D13C8}"/>
    <cellStyle name="20% - Accent5 2 3" xfId="143" xr:uid="{10CD1C04-DED7-4257-A861-4E9D0B1B859D}"/>
    <cellStyle name="20% - Accent5 2 4" xfId="287" xr:uid="{090301C8-A552-48F1-8273-00DCC0E5360F}"/>
    <cellStyle name="20% - Accent5 3" xfId="18" xr:uid="{00000000-0005-0000-0000-00000E000000}"/>
    <cellStyle name="20% - Accent5 3 2" xfId="145" xr:uid="{CF59451C-B96E-42D5-9095-28E598F1C4AB}"/>
    <cellStyle name="20% - Accent5 3 3" xfId="289" xr:uid="{FB158AEC-4E2D-42C8-BAB8-1DC4F266C887}"/>
    <cellStyle name="20% - Accent6 2" xfId="19" xr:uid="{00000000-0005-0000-0000-00000F000000}"/>
    <cellStyle name="20% - Accent6 2 2" xfId="20" xr:uid="{00000000-0005-0000-0000-000010000000}"/>
    <cellStyle name="20% - Accent6 2 2 2" xfId="147" xr:uid="{BC9700EC-D369-4654-8EC5-1E98CB4541F7}"/>
    <cellStyle name="20% - Accent6 2 2 3" xfId="291" xr:uid="{F1A7D492-8B59-423D-A3EF-E5813AD698B0}"/>
    <cellStyle name="20% - Accent6 2 3" xfId="146" xr:uid="{30089D80-EEB1-4AA2-811C-B4C252669CBC}"/>
    <cellStyle name="20% - Accent6 2 4" xfId="290" xr:uid="{AEBDA458-7BD3-49B8-82BF-DAC960576F64}"/>
    <cellStyle name="20% - Accent6 3" xfId="21" xr:uid="{00000000-0005-0000-0000-000011000000}"/>
    <cellStyle name="20% - Accent6 3 2" xfId="148" xr:uid="{B2A90C91-E91B-43C9-9C71-8D451DA8CF82}"/>
    <cellStyle name="20% - Accent6 3 3" xfId="292" xr:uid="{7C5CC1CE-3145-4A93-984D-1C1829FBF6A0}"/>
    <cellStyle name="40% - Accent1 2" xfId="22" xr:uid="{00000000-0005-0000-0000-000012000000}"/>
    <cellStyle name="40% - Accent1 2 2" xfId="23" xr:uid="{00000000-0005-0000-0000-000013000000}"/>
    <cellStyle name="40% - Accent1 2 2 2" xfId="150" xr:uid="{06238442-47A2-433F-A999-88D8503128AA}"/>
    <cellStyle name="40% - Accent1 2 2 3" xfId="294" xr:uid="{8F34C76E-0358-4774-8FF7-030388A1C253}"/>
    <cellStyle name="40% - Accent1 2 3" xfId="149" xr:uid="{F9D62563-2C21-4D4C-B2E3-D44FCD4D5F8B}"/>
    <cellStyle name="40% - Accent1 2 4" xfId="293" xr:uid="{95D5151C-C30B-4E7B-A64B-D1CEBEF2F129}"/>
    <cellStyle name="40% - Accent1 3" xfId="24" xr:uid="{00000000-0005-0000-0000-000014000000}"/>
    <cellStyle name="40% - Accent1 3 2" xfId="151" xr:uid="{C7A40C23-95E7-4679-998E-A3038BC99FDC}"/>
    <cellStyle name="40% - Accent1 3 3" xfId="295" xr:uid="{6D397214-2834-49ED-9D0A-99DFB87B1EB8}"/>
    <cellStyle name="40% - Accent2 2" xfId="25" xr:uid="{00000000-0005-0000-0000-000015000000}"/>
    <cellStyle name="40% - Accent2 2 2" xfId="26" xr:uid="{00000000-0005-0000-0000-000016000000}"/>
    <cellStyle name="40% - Accent2 2 2 2" xfId="153" xr:uid="{5AC53502-8A78-4B64-9990-39E2C7E73E18}"/>
    <cellStyle name="40% - Accent2 2 2 3" xfId="297" xr:uid="{C726A4DA-5D0F-469A-9C30-354CC90B4DC0}"/>
    <cellStyle name="40% - Accent2 2 3" xfId="152" xr:uid="{5A615AA9-3D2F-46F7-95FF-C2B749AB2C55}"/>
    <cellStyle name="40% - Accent2 2 4" xfId="296" xr:uid="{0B217F95-DB01-4D60-9F17-187D3D6C52ED}"/>
    <cellStyle name="40% - Accent2 3" xfId="27" xr:uid="{00000000-0005-0000-0000-000017000000}"/>
    <cellStyle name="40% - Accent2 3 2" xfId="154" xr:uid="{41BF2D45-0198-47CB-BCD0-4929854F64D8}"/>
    <cellStyle name="40% - Accent2 3 3" xfId="298" xr:uid="{A4886F7B-84C0-427F-A8AB-14FAC78D4925}"/>
    <cellStyle name="40% - Accent3 2" xfId="28" xr:uid="{00000000-0005-0000-0000-000018000000}"/>
    <cellStyle name="40% - Accent3 2 2" xfId="29" xr:uid="{00000000-0005-0000-0000-000019000000}"/>
    <cellStyle name="40% - Accent3 2 2 2" xfId="156" xr:uid="{010E5965-6853-44C1-939C-45B34DBC459D}"/>
    <cellStyle name="40% - Accent3 2 2 3" xfId="300" xr:uid="{EE092857-3B79-4827-9FDF-B91E79774ECF}"/>
    <cellStyle name="40% - Accent3 2 3" xfId="155" xr:uid="{82466816-3319-411F-97BE-CBE24B8FE4BA}"/>
    <cellStyle name="40% - Accent3 2 4" xfId="299" xr:uid="{3BD51938-2A9F-4456-A7E4-5B443F87C10E}"/>
    <cellStyle name="40% - Accent3 3" xfId="30" xr:uid="{00000000-0005-0000-0000-00001A000000}"/>
    <cellStyle name="40% - Accent3 3 2" xfId="157" xr:uid="{92EC2105-F2AF-46AB-8B8A-E5F4ABAD38BB}"/>
    <cellStyle name="40% - Accent3 3 3" xfId="301" xr:uid="{8EA58BD3-1231-4F91-B4EB-6B4558F19D4F}"/>
    <cellStyle name="40% - Accent4 2" xfId="31" xr:uid="{00000000-0005-0000-0000-00001B000000}"/>
    <cellStyle name="40% - Accent4 2 2" xfId="32" xr:uid="{00000000-0005-0000-0000-00001C000000}"/>
    <cellStyle name="40% - Accent4 2 2 2" xfId="159" xr:uid="{5948F45B-B596-4B15-96D5-BEA5BAB7A6D4}"/>
    <cellStyle name="40% - Accent4 2 2 3" xfId="303" xr:uid="{EF973736-8A3F-4EE2-AD77-889E7DC87388}"/>
    <cellStyle name="40% - Accent4 2 3" xfId="158" xr:uid="{2E101136-7A2A-4074-8065-4565153E8D0D}"/>
    <cellStyle name="40% - Accent4 2 4" xfId="302" xr:uid="{16DA3F58-F7C3-476E-92F8-1024EA5C7429}"/>
    <cellStyle name="40% - Accent4 3" xfId="33" xr:uid="{00000000-0005-0000-0000-00001D000000}"/>
    <cellStyle name="40% - Accent4 3 2" xfId="160" xr:uid="{1ED07779-18C0-4448-98AC-8C9E4BB6059A}"/>
    <cellStyle name="40% - Accent4 3 3" xfId="304" xr:uid="{44F409F7-D623-42AF-95D4-A77932C82617}"/>
    <cellStyle name="40% - Accent5 2" xfId="34" xr:uid="{00000000-0005-0000-0000-00001E000000}"/>
    <cellStyle name="40% - Accent5 2 2" xfId="35" xr:uid="{00000000-0005-0000-0000-00001F000000}"/>
    <cellStyle name="40% - Accent5 2 2 2" xfId="162" xr:uid="{E91D8001-75DB-45EF-8417-13E9862CA24A}"/>
    <cellStyle name="40% - Accent5 2 2 3" xfId="306" xr:uid="{1345AA66-46AA-4C6A-AAAC-DE7C8FF14FAA}"/>
    <cellStyle name="40% - Accent5 2 3" xfId="161" xr:uid="{9FA8BF0A-F9A6-40CB-BD24-E4D62DA81DFE}"/>
    <cellStyle name="40% - Accent5 2 4" xfId="305" xr:uid="{0AA39FBA-6E31-472C-8CC8-338234165205}"/>
    <cellStyle name="40% - Accent5 3" xfId="36" xr:uid="{00000000-0005-0000-0000-000020000000}"/>
    <cellStyle name="40% - Accent5 3 2" xfId="163" xr:uid="{584D2197-64C8-4E30-AB60-30DF37F57C25}"/>
    <cellStyle name="40% - Accent5 3 3" xfId="307" xr:uid="{3D3C6DC7-F827-414B-9CCD-F4500033E0C1}"/>
    <cellStyle name="40% - Accent6 2" xfId="37" xr:uid="{00000000-0005-0000-0000-000021000000}"/>
    <cellStyle name="40% - Accent6 2 2" xfId="38" xr:uid="{00000000-0005-0000-0000-000022000000}"/>
    <cellStyle name="40% - Accent6 2 2 2" xfId="165" xr:uid="{A3AC025D-40F9-4BC7-97DC-51B08E5AF849}"/>
    <cellStyle name="40% - Accent6 2 2 3" xfId="309" xr:uid="{E92202DA-00B5-40AA-995B-31764B725962}"/>
    <cellStyle name="40% - Accent6 2 3" xfId="164" xr:uid="{4717D873-FA8E-48CA-A48A-CD2BA1029B1B}"/>
    <cellStyle name="40% - Accent6 2 4" xfId="308" xr:uid="{D1CDF982-3946-41BB-8EDE-9F63E9F095CB}"/>
    <cellStyle name="40% - Accent6 3" xfId="39" xr:uid="{00000000-0005-0000-0000-000023000000}"/>
    <cellStyle name="40% - Accent6 3 2" xfId="166" xr:uid="{EC3CC93F-B1D8-4516-93BB-C5365EB83ED3}"/>
    <cellStyle name="40% - Accent6 3 3" xfId="310" xr:uid="{EC0EE5A6-2514-4465-B5F2-30A3514CC929}"/>
    <cellStyle name="60% - Accent1 2" xfId="40" xr:uid="{00000000-0005-0000-0000-000024000000}"/>
    <cellStyle name="60% - Accent1 2 2" xfId="167" xr:uid="{FEDB797B-E85D-450E-A7FB-16F0F1EC061B}"/>
    <cellStyle name="60% - Accent2 2" xfId="41" xr:uid="{00000000-0005-0000-0000-000025000000}"/>
    <cellStyle name="60% - Accent2 2 2" xfId="168" xr:uid="{7E0209D9-E77A-4F35-B3A2-67C84449DE2E}"/>
    <cellStyle name="60% - Accent3 2" xfId="42" xr:uid="{00000000-0005-0000-0000-000026000000}"/>
    <cellStyle name="60% - Accent3 2 2" xfId="169" xr:uid="{602F5AC6-0EE4-4C28-8E10-CFBE2DD2DCE6}"/>
    <cellStyle name="60% - Accent4 2" xfId="43" xr:uid="{00000000-0005-0000-0000-000027000000}"/>
    <cellStyle name="60% - Accent4 2 2" xfId="170" xr:uid="{0C9B8DBB-36EC-405D-9531-744AC1E4FA4E}"/>
    <cellStyle name="60% - Accent5 2" xfId="44" xr:uid="{00000000-0005-0000-0000-000028000000}"/>
    <cellStyle name="60% - Accent5 2 2" xfId="171" xr:uid="{39B906EA-0C64-441D-A85B-85DDD213990A}"/>
    <cellStyle name="60% - Accent6 2" xfId="45" xr:uid="{00000000-0005-0000-0000-000029000000}"/>
    <cellStyle name="60% - Accent6 2 2" xfId="172" xr:uid="{C0201C2D-7CA7-4EAF-9A14-2C58602852E3}"/>
    <cellStyle name="Accent1 2" xfId="46" xr:uid="{00000000-0005-0000-0000-00002A000000}"/>
    <cellStyle name="Accent1 2 2" xfId="173" xr:uid="{FF566D34-BEB9-4927-B649-7E814047C424}"/>
    <cellStyle name="Accent2 2" xfId="47" xr:uid="{00000000-0005-0000-0000-00002B000000}"/>
    <cellStyle name="Accent2 2 2" xfId="174" xr:uid="{B01855AF-B6BA-4442-9FB6-982BD3CDD82E}"/>
    <cellStyle name="Accent3 2" xfId="48" xr:uid="{00000000-0005-0000-0000-00002C000000}"/>
    <cellStyle name="Accent3 2 2" xfId="175" xr:uid="{FE7512A7-96D5-4DDD-81C4-B311F027271D}"/>
    <cellStyle name="Accent4 2" xfId="49" xr:uid="{00000000-0005-0000-0000-00002D000000}"/>
    <cellStyle name="Accent4 2 2" xfId="176" xr:uid="{C1D8250C-A285-4DCC-82D8-A04341393A7F}"/>
    <cellStyle name="Accent5 2" xfId="50" xr:uid="{00000000-0005-0000-0000-00002E000000}"/>
    <cellStyle name="Accent5 2 2" xfId="177" xr:uid="{88157B73-9F19-4AE4-8E0C-28A5172C6A85}"/>
    <cellStyle name="Accent6 2" xfId="51" xr:uid="{00000000-0005-0000-0000-00002F000000}"/>
    <cellStyle name="Accent6 2 2" xfId="178" xr:uid="{D81BF566-B627-42CB-B925-FB8D13767E53}"/>
    <cellStyle name="Bad 2" xfId="52" xr:uid="{00000000-0005-0000-0000-000030000000}"/>
    <cellStyle name="Bad 2 2" xfId="179" xr:uid="{C493AE5B-36E5-4575-8850-D8C7B55BF66B}"/>
    <cellStyle name="Calculation 2" xfId="53" xr:uid="{00000000-0005-0000-0000-000031000000}"/>
    <cellStyle name="Calculation 2 2" xfId="180" xr:uid="{8380E43C-F274-498D-8DF5-68203CD2D495}"/>
    <cellStyle name="Calculation 2 2 2" xfId="623" xr:uid="{0301E1AC-4D9D-4392-B19E-F8D4820524BD}"/>
    <cellStyle name="Calculation 2 2 3" xfId="890" xr:uid="{178B0734-A550-4892-AAF0-92ABC82BF7AD}"/>
    <cellStyle name="Calculation 2 3" xfId="653" xr:uid="{2E043F37-0925-4AFF-98C7-0561B6F9B1F8}"/>
    <cellStyle name="Calculation 2 4" xfId="920" xr:uid="{DE81CB21-1537-4310-81A4-E295F61A44EF}"/>
    <cellStyle name="Check Cell 2" xfId="54" xr:uid="{00000000-0005-0000-0000-000032000000}"/>
    <cellStyle name="Check Cell 2 2" xfId="181" xr:uid="{F5072AA5-F686-4CD6-B4B9-D670241755E4}"/>
    <cellStyle name="Comma 2" xfId="55" xr:uid="{00000000-0005-0000-0000-000034000000}"/>
    <cellStyle name="Comma 2 2" xfId="247" xr:uid="{44A0D534-D59E-4042-B0E3-5B8B58EEBBAC}"/>
    <cellStyle name="Comma 2 2 2" xfId="392" xr:uid="{BC691785-E5C3-4DB9-94C2-0A1196AD173B}"/>
    <cellStyle name="Comma 2 2 2 2" xfId="781" xr:uid="{2918703D-0BF1-4A4C-876A-9A9732469225}"/>
    <cellStyle name="Comma 2 2 2 3" xfId="1055" xr:uid="{564367B0-47C1-4505-B7B5-06176A7AFA0A}"/>
    <cellStyle name="Comma 2 2 2 4" xfId="601" xr:uid="{2D2857A3-BEA4-4E26-B216-776BFDCB55AC}"/>
    <cellStyle name="Comma 2 2 3" xfId="478" xr:uid="{3AEE7BFA-BC7D-40CF-9428-178FE63AE063}"/>
    <cellStyle name="Comma 2 2 3 2" xfId="863" xr:uid="{F7DE15A8-904D-470E-9B81-7AF14E945670}"/>
    <cellStyle name="Comma 2 2 3 3" xfId="1137" xr:uid="{986FB350-6426-4F9A-922E-7B3D70ABC06B}"/>
    <cellStyle name="Comma 2 2 4" xfId="699" xr:uid="{2F3359D3-7778-4994-87CF-C6B8F1FEBC6D}"/>
    <cellStyle name="Comma 2 2 5" xfId="971" xr:uid="{A28E88EF-71E9-4BB7-9B40-7A9F9E929B5F}"/>
    <cellStyle name="Comma 2 3" xfId="249" xr:uid="{5D79AF88-9EBC-43D6-ACD4-D4D295471292}"/>
    <cellStyle name="Comma 2 3 2" xfId="511" xr:uid="{D7B9C6EC-7537-416D-924D-7D0CFDDFB502}"/>
    <cellStyle name="Comma 2 4" xfId="271" xr:uid="{E7474513-7DA3-4231-A810-6DC64810819F}"/>
    <cellStyle name="Comma 3" xfId="56" xr:uid="{00000000-0005-0000-0000-000035000000}"/>
    <cellStyle name="Comma 3 2" xfId="312" xr:uid="{32C01D10-29D1-42E6-84FE-51CC147D482D}"/>
    <cellStyle name="Comma 4" xfId="57" xr:uid="{00000000-0005-0000-0000-000036000000}"/>
    <cellStyle name="Comma 4 2" xfId="272" xr:uid="{E123979E-B8C0-4CF6-98EE-BB3CAFFBAA23}"/>
    <cellStyle name="Comma 4 2 2" xfId="521" xr:uid="{845C643F-AF2D-49CD-BFA1-7250324AA965}"/>
    <cellStyle name="Comma 4 3" xfId="495" xr:uid="{84869EEE-9657-4E8A-96EF-2F99ED7E910D}"/>
    <cellStyle name="Comma 5" xfId="207" xr:uid="{AF88AAE5-09B9-43AB-9E32-D89C204DFEEA}"/>
    <cellStyle name="Comma 5 2" xfId="499" xr:uid="{68E4E308-23D2-4D2B-A65F-F1CFB1D21AD4}"/>
    <cellStyle name="Explanatory Text 2" xfId="58" xr:uid="{00000000-0005-0000-0000-000037000000}"/>
    <cellStyle name="Explanatory Text 2 2" xfId="182" xr:uid="{DE907CA6-B50D-47A8-9083-72F0C71E47CF}"/>
    <cellStyle name="Good 2" xfId="59" xr:uid="{00000000-0005-0000-0000-000038000000}"/>
    <cellStyle name="Good 2 2" xfId="183" xr:uid="{6D80B285-634A-40EA-84F3-7EC1B7C97C64}"/>
    <cellStyle name="Heading 1 2" xfId="60" xr:uid="{00000000-0005-0000-0000-000039000000}"/>
    <cellStyle name="Heading 1 2 2" xfId="184" xr:uid="{59A7E29C-1C86-47EA-BD34-F0ADB0F1EB4B}"/>
    <cellStyle name="Heading 2 2" xfId="61" xr:uid="{00000000-0005-0000-0000-00003A000000}"/>
    <cellStyle name="Heading 2 2 2" xfId="185" xr:uid="{81E3B952-CD86-45E6-9D51-2A22B689E8E1}"/>
    <cellStyle name="Heading 3 2" xfId="62" xr:uid="{00000000-0005-0000-0000-00003B000000}"/>
    <cellStyle name="Heading 3 2 2" xfId="186" xr:uid="{801ADA23-E779-4474-8FBD-6A8665C644BB}"/>
    <cellStyle name="Heading 4 2" xfId="63" xr:uid="{00000000-0005-0000-0000-00003C000000}"/>
    <cellStyle name="Heading 4 2 2" xfId="187" xr:uid="{0AC3DCE6-BDA1-4D5D-A504-74BF7B44667F}"/>
    <cellStyle name="Hyperlink" xfId="3" builtinId="8"/>
    <cellStyle name="Hyperlink 2" xfId="238" xr:uid="{EBB2EBE1-F47A-4F62-99E6-E0AFDE9C04B3}"/>
    <cellStyle name="Input 2" xfId="64" xr:uid="{00000000-0005-0000-0000-00003E000000}"/>
    <cellStyle name="Input 2 2" xfId="188" xr:uid="{0CC9DB12-BA0A-40B8-9AB6-899780FC7273}"/>
    <cellStyle name="Input 2 2 2" xfId="670" xr:uid="{7C7465B4-CE41-4E2C-B46C-1D03142E422C}"/>
    <cellStyle name="Input 2 2 3" xfId="939" xr:uid="{7D63997E-162C-4CFC-8A81-276779F952E7}"/>
    <cellStyle name="Input 2 3" xfId="664" xr:uid="{E66A26A1-7DD3-4C12-BBD8-187A087E5339}"/>
    <cellStyle name="Input 2 4" xfId="932" xr:uid="{0E7B0088-7221-47D5-8CF5-4464F845E027}"/>
    <cellStyle name="Linked Cell 2" xfId="65" xr:uid="{00000000-0005-0000-0000-00003F000000}"/>
    <cellStyle name="Linked Cell 2 2" xfId="189" xr:uid="{E2938740-9616-4205-9461-08FCD7F2C139}"/>
    <cellStyle name="Neutral 2" xfId="66" xr:uid="{00000000-0005-0000-0000-000040000000}"/>
    <cellStyle name="Neutral 2 2" xfId="190" xr:uid="{0DA69B02-150E-4666-BA3F-F1C49451E0CA}"/>
    <cellStyle name="Normal" xfId="0" builtinId="0"/>
    <cellStyle name="Normal 10" xfId="216" xr:uid="{05FD3897-78D2-4695-AFED-AC8525CF0F4C}"/>
    <cellStyle name="Normal 10 2" xfId="366" xr:uid="{62717B3F-F67E-44ED-87BA-A8292517795A}"/>
    <cellStyle name="Normal 11" xfId="232" xr:uid="{24EEB8B8-75DD-4860-8C01-91EEFC7C659B}"/>
    <cellStyle name="Normal 11 2" xfId="381" xr:uid="{DA6CDA1F-BAC2-4EE5-9D3F-318E5EFC3F8A}"/>
    <cellStyle name="Normal 11 2 2" xfId="590" xr:uid="{1B443A94-85D8-48E7-A4F3-54E341C7D89B}"/>
    <cellStyle name="Normal 11 3" xfId="502" xr:uid="{612F45A1-30F3-41CB-92B9-7E4C8B9B3D9E}"/>
    <cellStyle name="Normal 12" xfId="242" xr:uid="{3C077988-429B-4934-9956-F0342760EC65}"/>
    <cellStyle name="Normal 12 2" xfId="387" xr:uid="{C0693F02-5AF4-493B-A34A-272F2E80FD81}"/>
    <cellStyle name="Normal 12 2 2" xfId="596" xr:uid="{7A66D694-64E3-4FFC-B1E5-126C5CF76754}"/>
    <cellStyle name="Normal 12 3" xfId="506" xr:uid="{887B86D2-7B66-4CCA-A0A3-B918D2D920B4}"/>
    <cellStyle name="Normal 13" xfId="67" xr:uid="{00000000-0005-0000-0000-000042000000}"/>
    <cellStyle name="Normal 13 2" xfId="68" xr:uid="{00000000-0005-0000-0000-000043000000}"/>
    <cellStyle name="Normal 13 2 2" xfId="314" xr:uid="{769191EA-E392-4A20-9451-3A5261FB9865}"/>
    <cellStyle name="Normal 13 2 2 2" xfId="717" xr:uid="{95214C7D-03EA-462C-808B-1612C499DC2B}"/>
    <cellStyle name="Normal 13 2 2 3" xfId="991" xr:uid="{2A259E3D-9043-4322-A015-6D77E9B0A44D}"/>
    <cellStyle name="Normal 13 2 2 4" xfId="525" xr:uid="{9A34C09E-DF30-452A-8BF9-A2B084EE330A}"/>
    <cellStyle name="Normal 13 2 3" xfId="413" xr:uid="{285417CF-A06B-49FF-A4C5-CBC295136F9B}"/>
    <cellStyle name="Normal 13 2 3 2" xfId="798" xr:uid="{FA072B12-91BA-4A8D-A9C4-46F1566BCB93}"/>
    <cellStyle name="Normal 13 2 3 3" xfId="1072" xr:uid="{D680EB15-2A85-4441-9963-5546A408D99B}"/>
    <cellStyle name="Normal 13 2 4" xfId="627" xr:uid="{516CC532-0050-4B60-9A7E-8A4FC422F81B}"/>
    <cellStyle name="Normal 13 2 5" xfId="894" xr:uid="{0816CF21-8904-45F3-879A-59458B63C282}"/>
    <cellStyle name="Normal 13 3" xfId="191" xr:uid="{375C8413-173C-4C6C-A9ED-0B6A4BC9E28A}"/>
    <cellStyle name="Normal 13 3 2" xfId="353" xr:uid="{559295BD-2000-42D4-AD82-A448502A295B}"/>
    <cellStyle name="Normal 13 3 2 2" xfId="755" xr:uid="{1AAB0A96-5988-4967-873A-2A299DF2CCFA}"/>
    <cellStyle name="Normal 13 3 2 3" xfId="1029" xr:uid="{A92156F2-6403-4131-AD18-B58AE6916FAD}"/>
    <cellStyle name="Normal 13 3 2 4" xfId="563" xr:uid="{815BD7AE-0733-4709-A0C3-382ACF06EEED}"/>
    <cellStyle name="Normal 13 3 3" xfId="453" xr:uid="{DB42892B-49F6-4A1C-B2FD-D63AEE705BD7}"/>
    <cellStyle name="Normal 13 3 3 2" xfId="838" xr:uid="{8974F3F9-979A-4D4C-936F-72B3DDA3FFF1}"/>
    <cellStyle name="Normal 13 3 3 3" xfId="1112" xr:uid="{27B0FC00-6B2E-40CD-BFF2-581C53034B37}"/>
    <cellStyle name="Normal 13 3 4" xfId="672" xr:uid="{C26EE2FF-BC0F-4C95-BD1E-44D8E2D44B2D}"/>
    <cellStyle name="Normal 13 3 5" xfId="942" xr:uid="{D2AC7E0F-E325-46EC-A2B1-26324FF456DA}"/>
    <cellStyle name="Normal 13 4" xfId="223" xr:uid="{18F367F9-E5CF-46ED-95D6-3DED7737BF37}"/>
    <cellStyle name="Normal 13 4 2" xfId="372" xr:uid="{8E4BB7C9-C9CC-4783-BCD2-9CE2D4F8F375}"/>
    <cellStyle name="Normal 13 4 2 2" xfId="769" xr:uid="{FEE6D028-B07C-47EA-AD47-F743E8F34777}"/>
    <cellStyle name="Normal 13 4 2 3" xfId="1043" xr:uid="{065767E8-97CD-4B6D-92C3-8CCB6A56C7C3}"/>
    <cellStyle name="Normal 13 4 2 4" xfId="581" xr:uid="{802412D2-472B-421E-A43F-3A9C882C1DAD}"/>
    <cellStyle name="Normal 13 4 3" xfId="466" xr:uid="{0DBEB16F-067D-4488-8487-5293E7952661}"/>
    <cellStyle name="Normal 13 4 3 2" xfId="851" xr:uid="{61B5E261-CD67-4CEA-BD5B-8368466E7E5C}"/>
    <cellStyle name="Normal 13 4 3 3" xfId="1125" xr:uid="{46B1A012-E346-479C-A552-9D7704EEDA1E}"/>
    <cellStyle name="Normal 13 4 4" xfId="687" xr:uid="{FD5D1995-F762-4F04-A9F3-DD6C9DF0BFC4}"/>
    <cellStyle name="Normal 13 4 5" xfId="959" xr:uid="{B721C1FF-13D0-4938-BDFC-7CC57A5C3593}"/>
    <cellStyle name="Normal 13 5" xfId="253" xr:uid="{42593C44-AB73-4267-9D89-62EF4A755DC7}"/>
    <cellStyle name="Normal 13 5 2" xfId="396" xr:uid="{5CF03E15-CE0B-45B1-B8F2-5F6ABB5833CC}"/>
    <cellStyle name="Normal 13 5 2 2" xfId="785" xr:uid="{167D0DE0-7D53-4ADC-BC9A-B765231CD0BC}"/>
    <cellStyle name="Normal 13 5 2 3" xfId="1059" xr:uid="{FAE05D37-EAE0-4711-B374-4B3546A9788B}"/>
    <cellStyle name="Normal 13 5 2 4" xfId="605" xr:uid="{373F40E3-920A-4A14-8605-873E8EB0064F}"/>
    <cellStyle name="Normal 13 5 3" xfId="482" xr:uid="{672BE233-6A06-45F4-BFC8-BF79DB6A7F75}"/>
    <cellStyle name="Normal 13 5 3 2" xfId="867" xr:uid="{F3C0DA70-BDD4-4CB3-ABC1-461BD6C1E087}"/>
    <cellStyle name="Normal 13 5 3 3" xfId="1141" xr:uid="{7F2E3DA2-B6B7-46BE-A5F3-CA11D287E88C}"/>
    <cellStyle name="Normal 13 5 4" xfId="703" xr:uid="{4B09D593-2A38-442B-AFB1-B86F6C4F1CAA}"/>
    <cellStyle name="Normal 13 5 5" xfId="975" xr:uid="{8539D716-DAD1-4794-8B9E-05DE6E47E2C1}"/>
    <cellStyle name="Normal 13 6" xfId="313" xr:uid="{338EC38D-C5BA-4CE9-9DF8-54BD4D63E5C1}"/>
    <cellStyle name="Normal 13 6 2" xfId="716" xr:uid="{2E9736AD-B1A9-4560-AF23-2C3F47A2E395}"/>
    <cellStyle name="Normal 13 6 3" xfId="990" xr:uid="{401687C6-CEAC-4554-833F-F250E2644877}"/>
    <cellStyle name="Normal 13 6 4" xfId="524" xr:uid="{A545D1B4-A083-4263-88C9-4A8A3A635716}"/>
    <cellStyle name="Normal 13 7" xfId="412" xr:uid="{B9B83115-E755-4E25-87E6-F7978DD35322}"/>
    <cellStyle name="Normal 13 7 2" xfId="797" xr:uid="{EAB74FDE-D2C5-48FA-8056-565F600B5EEB}"/>
    <cellStyle name="Normal 13 7 3" xfId="1071" xr:uid="{1DE8B3F7-5364-43CD-9F11-6DF7AC210CBF}"/>
    <cellStyle name="Normal 13 8" xfId="626" xr:uid="{B6D540E5-BDEA-4ABB-A694-1D11AB8C2891}"/>
    <cellStyle name="Normal 13 9" xfId="893" xr:uid="{2B30F9EC-4FF9-4AA8-BCEA-AF0DC313F8C8}"/>
    <cellStyle name="Normal 14" xfId="244" xr:uid="{9FD198ED-19E7-496C-B480-E4DB20819DDA}"/>
    <cellStyle name="Normal 14 2" xfId="389" xr:uid="{18F5816B-3C26-43F2-9F6F-06BFE80CCD43}"/>
    <cellStyle name="Normal 14 2 2" xfId="598" xr:uid="{E1971FCE-45E1-4079-890F-42E62307E66D}"/>
    <cellStyle name="Normal 14 3" xfId="508" xr:uid="{113CF4C0-AD88-4BA6-98E3-2A43F6BBDB42}"/>
    <cellStyle name="Normal 15" xfId="265" xr:uid="{209C11FC-89B7-41C0-B460-9E4DB80BE06B}"/>
    <cellStyle name="Normal 15 2" xfId="518" xr:uid="{532A1028-D81A-4182-A0C3-75F898958152}"/>
    <cellStyle name="Normal 2" xfId="69" xr:uid="{00000000-0005-0000-0000-000044000000}"/>
    <cellStyle name="Normal 2 10" xfId="70" xr:uid="{00000000-0005-0000-0000-000045000000}"/>
    <cellStyle name="Normal 2 10 2" xfId="270" xr:uid="{5E31CC36-FDE0-460F-95B6-46728E3BE751}"/>
    <cellStyle name="Normal 2 10 2 2" xfId="408" xr:uid="{ED4968A4-0DD1-4978-943B-379A7FD1AF65}"/>
    <cellStyle name="Normal 2 10 2 2 2" xfId="793" xr:uid="{740AE580-7DEB-4D63-A3A2-A88993D177FE}"/>
    <cellStyle name="Normal 2 10 2 2 3" xfId="1067" xr:uid="{8E9E95AA-618B-40EC-8743-A4241EC76EB1}"/>
    <cellStyle name="Normal 2 10 2 2 4" xfId="617" xr:uid="{C7DFA240-80F0-4720-96B9-0FD4811C15BC}"/>
    <cellStyle name="Normal 2 10 2 3" xfId="490" xr:uid="{895EABE0-47C0-4513-B138-0656E0CE4B93}"/>
    <cellStyle name="Normal 2 10 2 3 2" xfId="875" xr:uid="{AF518D95-7C2B-467A-91BD-6045FEB48148}"/>
    <cellStyle name="Normal 2 10 2 3 3" xfId="1149" xr:uid="{C2C00332-A132-4979-A971-C05CA23F9502}"/>
    <cellStyle name="Normal 2 10 2 4" xfId="711" xr:uid="{028F001D-D33D-44DD-A464-538F800AF46D}"/>
    <cellStyle name="Normal 2 10 2 5" xfId="983" xr:uid="{784E5234-6B8A-4F58-949A-0141A22266CC}"/>
    <cellStyle name="Normal 2 10 3" xfId="316" xr:uid="{2EDDF9DD-2188-4999-8AEF-84EAB2C5D126}"/>
    <cellStyle name="Normal 2 10 3 2" xfId="719" xr:uid="{5DFDEC03-F3CD-4B26-94DE-1D18898B936D}"/>
    <cellStyle name="Normal 2 10 3 3" xfId="993" xr:uid="{679C864D-C08B-49FC-B5C1-0874DE06C9BE}"/>
    <cellStyle name="Normal 2 10 3 4" xfId="527" xr:uid="{4AA277D0-3772-4E0A-9B7B-097E43B021E0}"/>
    <cellStyle name="Normal 2 10 4" xfId="415" xr:uid="{FEB1A667-A4FC-471A-B235-E0B3F30DB885}"/>
    <cellStyle name="Normal 2 10 4 2" xfId="800" xr:uid="{B9A36B91-0B6E-4AB4-B0F4-73B684CDF766}"/>
    <cellStyle name="Normal 2 10 4 3" xfId="1074" xr:uid="{7481DD31-64E5-4D22-B378-7269C7883496}"/>
    <cellStyle name="Normal 2 10 5" xfId="629" xr:uid="{9AC648BB-8DE3-4672-9143-E557652F249A}"/>
    <cellStyle name="Normal 2 10 6" xfId="896" xr:uid="{49106EE1-F14E-46C2-A0FC-53501F79B06F}"/>
    <cellStyle name="Normal 2 11" xfId="71" xr:uid="{00000000-0005-0000-0000-000046000000}"/>
    <cellStyle name="Normal 2 11 2" xfId="317" xr:uid="{6714E590-9461-4D92-9554-33DDE6AA0834}"/>
    <cellStyle name="Normal 2 11 2 2" xfId="720" xr:uid="{91CA7F67-C77D-4EEB-B6C1-4B2D3A1121C1}"/>
    <cellStyle name="Normal 2 11 2 3" xfId="994" xr:uid="{91C81EE2-3494-4F68-B04F-E6F9E7F93B4F}"/>
    <cellStyle name="Normal 2 11 2 4" xfId="528" xr:uid="{B87F9A98-C2A1-454C-9363-3775447F2E5F}"/>
    <cellStyle name="Normal 2 11 3" xfId="416" xr:uid="{A1364619-11F0-45F5-9B4E-7E44FE3F9301}"/>
    <cellStyle name="Normal 2 11 3 2" xfId="801" xr:uid="{76E21D45-2C95-499B-938A-AA33D66BAAD0}"/>
    <cellStyle name="Normal 2 11 3 3" xfId="1075" xr:uid="{B90899BE-360D-4F65-AEC0-169ACA3E1124}"/>
    <cellStyle name="Normal 2 11 4" xfId="630" xr:uid="{D401D85E-F34E-4D7F-B12E-2EFD0170768B}"/>
    <cellStyle name="Normal 2 11 5" xfId="897" xr:uid="{6FA647C2-9495-4C24-AB69-91595ECA70B0}"/>
    <cellStyle name="Normal 2 12" xfId="72" xr:uid="{00000000-0005-0000-0000-000047000000}"/>
    <cellStyle name="Normal 2 12 2" xfId="318" xr:uid="{7E431DA5-0E95-4BEE-BBD6-691AFA2B4B18}"/>
    <cellStyle name="Normal 2 12 2 2" xfId="721" xr:uid="{B04BF6F5-C61E-433C-A260-3003251BE393}"/>
    <cellStyle name="Normal 2 12 2 3" xfId="995" xr:uid="{AADC021A-92CD-4DAE-8E63-735AF33F696E}"/>
    <cellStyle name="Normal 2 12 2 4" xfId="529" xr:uid="{75961D9A-EFC1-44EE-90CF-C86F6B897D6E}"/>
    <cellStyle name="Normal 2 12 3" xfId="417" xr:uid="{6BFC6E7A-1C7F-49E9-BB74-5928EE023AA0}"/>
    <cellStyle name="Normal 2 12 3 2" xfId="802" xr:uid="{2EF65EAC-E5AE-4D1C-B520-ACF14F669F50}"/>
    <cellStyle name="Normal 2 12 3 3" xfId="1076" xr:uid="{CB745A59-7215-401B-A6A9-2AB5EFFC30F1}"/>
    <cellStyle name="Normal 2 12 4" xfId="631" xr:uid="{4441F591-9AE8-4A60-A5CA-9451650F2582}"/>
    <cellStyle name="Normal 2 12 5" xfId="898" xr:uid="{721AC794-7190-4BEF-B452-181FCD51826F}"/>
    <cellStyle name="Normal 2 13" xfId="73" xr:uid="{00000000-0005-0000-0000-000048000000}"/>
    <cellStyle name="Normal 2 13 2" xfId="319" xr:uid="{992BF68E-BF99-4E51-9B74-90E87AFA4059}"/>
    <cellStyle name="Normal 2 13 2 2" xfId="722" xr:uid="{88A03402-00B7-49CB-AA0E-832BB4DA77EF}"/>
    <cellStyle name="Normal 2 13 2 3" xfId="996" xr:uid="{C917118B-9963-4FE4-B3F6-DB5C2AAEA8AE}"/>
    <cellStyle name="Normal 2 13 2 4" xfId="530" xr:uid="{3F8FDCCA-30DB-4E19-B424-524A83996EE6}"/>
    <cellStyle name="Normal 2 13 3" xfId="418" xr:uid="{604A9931-24F3-4170-80CE-939BFFEB13C0}"/>
    <cellStyle name="Normal 2 13 3 2" xfId="803" xr:uid="{D3951A26-9E69-4623-9004-D01AF7E6B165}"/>
    <cellStyle name="Normal 2 13 3 3" xfId="1077" xr:uid="{57897BE5-670E-4B2B-9E03-72158BB49290}"/>
    <cellStyle name="Normal 2 13 4" xfId="632" xr:uid="{D26C5EF8-D3BD-4351-9A33-B3F75667F9B6}"/>
    <cellStyle name="Normal 2 13 5" xfId="899" xr:uid="{D9F44E7C-50A7-4A63-932B-9EF5268B42A3}"/>
    <cellStyle name="Normal 2 14" xfId="123" xr:uid="{3AF3C261-B25F-4E37-A424-3B7BA2447FE5}"/>
    <cellStyle name="Normal 2 14 2" xfId="348" xr:uid="{F2F4E380-7767-41CC-A06E-17383AD850E6}"/>
    <cellStyle name="Normal 2 14 2 2" xfId="750" xr:uid="{4A7AF94A-F123-4D2C-B6C6-20AEAAFCB26F}"/>
    <cellStyle name="Normal 2 14 2 3" xfId="1024" xr:uid="{0B08270D-B445-435B-A68D-C50366A0038D}"/>
    <cellStyle name="Normal 2 14 2 4" xfId="558" xr:uid="{968B3284-6F19-4638-A387-1A2A7F9CB4FA}"/>
    <cellStyle name="Normal 2 14 3" xfId="447" xr:uid="{8E1FD131-9A31-4860-A816-05464518E342}"/>
    <cellStyle name="Normal 2 14 3 2" xfId="832" xr:uid="{7EF28BD9-ADC4-42CB-B352-6F1C96B2F73B}"/>
    <cellStyle name="Normal 2 14 3 3" xfId="1106" xr:uid="{E824CCDE-AEE8-4E16-8F29-41B6CF918055}"/>
    <cellStyle name="Normal 2 14 4" xfId="663" xr:uid="{4A0B0988-8F69-4513-9664-076377174EDA}"/>
    <cellStyle name="Normal 2 14 5" xfId="931" xr:uid="{4D8AD6C0-83D8-491C-9BE3-9237B234AA0B}"/>
    <cellStyle name="Normal 2 15" xfId="217" xr:uid="{3EFE30BB-7607-4017-95AD-6251121B8993}"/>
    <cellStyle name="Normal 2 15 2" xfId="367" xr:uid="{C7CA2A17-A7B2-4303-ABEC-1123BEAA4979}"/>
    <cellStyle name="Normal 2 15 2 2" xfId="764" xr:uid="{64A6487F-1C87-42D5-B84E-33CDDC2DF1A4}"/>
    <cellStyle name="Normal 2 15 2 3" xfId="1038" xr:uid="{C96EAFBB-01CF-4B60-8572-AE4269745A68}"/>
    <cellStyle name="Normal 2 15 2 4" xfId="576" xr:uid="{83F77B5C-40B1-4CD7-A5F6-8F9A1A3076F3}"/>
    <cellStyle name="Normal 2 15 3" xfId="461" xr:uid="{478F3C43-8471-4BDC-96F1-10C3C451F37B}"/>
    <cellStyle name="Normal 2 15 3 2" xfId="846" xr:uid="{31E01E73-AA4A-43C6-9D47-91597CFF5CC7}"/>
    <cellStyle name="Normal 2 15 3 3" xfId="1120" xr:uid="{FE4119AA-29E2-4622-A9F4-6FCBF3A7D1AE}"/>
    <cellStyle name="Normal 2 15 4" xfId="682" xr:uid="{4C040E77-8613-41B8-8C8A-65345CFF6F83}"/>
    <cellStyle name="Normal 2 15 5" xfId="953" xr:uid="{8DC720E3-6686-4AF8-9751-C42D91329062}"/>
    <cellStyle name="Normal 2 16" xfId="235" xr:uid="{F1EF69B0-B6E5-4C18-9FE1-114B93434745}"/>
    <cellStyle name="Normal 2 17" xfId="315" xr:uid="{3B343E68-0910-4CD6-AD8F-63C8DF9CBE3A}"/>
    <cellStyle name="Normal 2 17 2" xfId="718" xr:uid="{BE0C5069-45AF-4DF4-996E-53AE13CF0245}"/>
    <cellStyle name="Normal 2 17 3" xfId="992" xr:uid="{DD5ADB9A-69FE-49F5-A466-7486E529645E}"/>
    <cellStyle name="Normal 2 17 4" xfId="526" xr:uid="{5C2E619F-2BAE-4062-A4A2-EE5FCD33DEC1}"/>
    <cellStyle name="Normal 2 18" xfId="414" xr:uid="{DFCE76C3-6607-46F5-AED3-58D2A7E1C634}"/>
    <cellStyle name="Normal 2 18 2" xfId="799" xr:uid="{06DFAECA-F350-45A5-8250-016BD4772277}"/>
    <cellStyle name="Normal 2 18 3" xfId="1073" xr:uid="{DBCE1583-7785-43C3-8E17-53B61AA6F802}"/>
    <cellStyle name="Normal 2 19" xfId="628" xr:uid="{D1FA3369-CCD0-429E-B023-51248CAF5CD5}"/>
    <cellStyle name="Normal 2 2" xfId="74" xr:uid="{00000000-0005-0000-0000-000049000000}"/>
    <cellStyle name="Normal 2 2 2" xfId="75" xr:uid="{00000000-0005-0000-0000-00004A000000}"/>
    <cellStyle name="Normal 2 2 2 2" xfId="124" xr:uid="{0DDB2B75-3E2A-43E7-8DAF-30D4F5FCD5A7}"/>
    <cellStyle name="Normal 2 2 3" xfId="76" xr:uid="{00000000-0005-0000-0000-00004B000000}"/>
    <cellStyle name="Normal 2 2 3 2" xfId="192" xr:uid="{8D97327F-A557-4365-A207-062988EF43EA}"/>
    <cellStyle name="Normal 2 2 4" xfId="77" xr:uid="{00000000-0005-0000-0000-00004C000000}"/>
    <cellStyle name="Normal 2 20" xfId="895" xr:uid="{8B194E8B-FA28-4BE4-951F-BBBA30A2A9E7}"/>
    <cellStyle name="Normal 2 3" xfId="78" xr:uid="{00000000-0005-0000-0000-00004D000000}"/>
    <cellStyle name="Normal 2 3 2" xfId="79" xr:uid="{00000000-0005-0000-0000-00004E000000}"/>
    <cellStyle name="Normal 2 3 2 2" xfId="80" xr:uid="{00000000-0005-0000-0000-00004F000000}"/>
    <cellStyle name="Normal 2 3 2 2 2" xfId="230" xr:uid="{C1BB6DE6-18EE-44C1-9A57-A958F90FBA3D}"/>
    <cellStyle name="Normal 2 3 2 2 2 2" xfId="379" xr:uid="{C6F9BB78-3CE8-4702-8D20-57361D345E13}"/>
    <cellStyle name="Normal 2 3 2 2 2 2 2" xfId="776" xr:uid="{307F4611-C343-44BB-A0AE-834AC2BA32F9}"/>
    <cellStyle name="Normal 2 3 2 2 2 2 3" xfId="1050" xr:uid="{6D5642CD-5500-4CF9-9579-744522E9EA40}"/>
    <cellStyle name="Normal 2 3 2 2 2 2 4" xfId="588" xr:uid="{085AE204-A807-4355-BB57-05542D39184A}"/>
    <cellStyle name="Normal 2 3 2 2 2 3" xfId="473" xr:uid="{EB5E83FA-C641-411D-847F-CC0650E138E7}"/>
    <cellStyle name="Normal 2 3 2 2 2 3 2" xfId="858" xr:uid="{A65B57F8-D20E-4744-B9C9-D362B3ECEB5D}"/>
    <cellStyle name="Normal 2 3 2 2 2 3 3" xfId="1132" xr:uid="{5FB27E71-5190-48C0-88F3-B5CEA07A6797}"/>
    <cellStyle name="Normal 2 3 2 2 2 4" xfId="694" xr:uid="{191767FC-28A4-4525-B0C7-A1CF044E45AE}"/>
    <cellStyle name="Normal 2 3 2 2 2 5" xfId="966" xr:uid="{9EE5ED8F-04CA-42CD-A3E3-2DB8EF20D99E}"/>
    <cellStyle name="Normal 2 3 2 2 3" xfId="239" xr:uid="{82DEA15E-37CA-4BCD-B38B-88B4E44DF66A}"/>
    <cellStyle name="Normal 2 3 2 2 3 2" xfId="384" xr:uid="{9350E41B-D876-4E86-8B70-369B1EBB178D}"/>
    <cellStyle name="Normal 2 3 2 2 3 2 2" xfId="778" xr:uid="{31DD4902-5E62-4B1A-8573-9D66E00F074E}"/>
    <cellStyle name="Normal 2 3 2 2 3 2 3" xfId="1052" xr:uid="{0D557DC5-8BF4-4D27-BC63-C31CB4C1CA5F}"/>
    <cellStyle name="Normal 2 3 2 2 3 2 4" xfId="593" xr:uid="{337C83FF-46E8-4511-A3C1-2D2CABED0512}"/>
    <cellStyle name="Normal 2 3 2 2 3 3" xfId="475" xr:uid="{2294FDC2-72F3-40ED-BBE2-3A0B4F657EB3}"/>
    <cellStyle name="Normal 2 3 2 2 3 3 2" xfId="860" xr:uid="{1EE46ECC-27A7-4F58-968F-AC2E8BD361AC}"/>
    <cellStyle name="Normal 2 3 2 2 3 3 3" xfId="1134" xr:uid="{938C69B2-7198-47F9-B0D0-2FE828D337B1}"/>
    <cellStyle name="Normal 2 3 2 2 3 4" xfId="696" xr:uid="{41F17232-388A-44A0-9652-BD0C0652E153}"/>
    <cellStyle name="Normal 2 3 2 2 3 5" xfId="968" xr:uid="{02F2B880-A18C-49B5-BE26-B9DF346989B4}"/>
    <cellStyle name="Normal 2 3 2 2 4" xfId="322" xr:uid="{DA3881EA-3E0B-4107-B5A9-3C6DC372B2D8}"/>
    <cellStyle name="Normal 2 3 2 2 4 2" xfId="725" xr:uid="{77750158-4944-4F59-AAA1-6E603E9B70C9}"/>
    <cellStyle name="Normal 2 3 2 2 4 3" xfId="999" xr:uid="{13D6DE65-8A9E-47FD-AB5F-E35ED6B81428}"/>
    <cellStyle name="Normal 2 3 2 2 4 4" xfId="533" xr:uid="{DFB3E192-AF4F-48BB-AD79-590A93173719}"/>
    <cellStyle name="Normal 2 3 2 2 5" xfId="421" xr:uid="{608BA6B0-08A1-422B-9982-8DA89E7F1853}"/>
    <cellStyle name="Normal 2 3 2 2 5 2" xfId="806" xr:uid="{61C91775-B7B5-466F-AA77-6355D588CC71}"/>
    <cellStyle name="Normal 2 3 2 2 5 3" xfId="1080" xr:uid="{67107777-4216-4013-BE05-AC4106ABC2EA}"/>
    <cellStyle name="Normal 2 3 2 2 6" xfId="635" xr:uid="{992345FF-DCFD-414C-8B18-92F9BC7230EB}"/>
    <cellStyle name="Normal 2 3 2 2 7" xfId="902" xr:uid="{0731C1B9-D687-48E5-A0D3-9EA4B10CC7FF}"/>
    <cellStyle name="Normal 2 3 2 3" xfId="204" xr:uid="{39AAFCD9-D20C-4137-9B74-2F9819D49307}"/>
    <cellStyle name="Normal 2 3 2 3 2" xfId="359" xr:uid="{A730DB88-815E-4921-A6CA-FE22619C1F50}"/>
    <cellStyle name="Normal 2 3 2 3 2 2" xfId="760" xr:uid="{8486B2A3-0E47-4DA3-9FEA-A992A6DC7846}"/>
    <cellStyle name="Normal 2 3 2 3 2 3" xfId="1034" xr:uid="{DDD7BC60-B636-4D0E-9684-A95C426C081A}"/>
    <cellStyle name="Normal 2 3 2 3 2 4" xfId="569" xr:uid="{67AE293C-2519-45AD-8E51-B108D49DFFC2}"/>
    <cellStyle name="Normal 2 3 2 3 3" xfId="457" xr:uid="{1960ECB0-BC07-45A0-A642-6CB77BDE4200}"/>
    <cellStyle name="Normal 2 3 2 3 3 2" xfId="842" xr:uid="{E69EA073-4CC4-40A4-A0F0-A1AA3B5ED514}"/>
    <cellStyle name="Normal 2 3 2 3 3 3" xfId="1116" xr:uid="{E6F50452-89DE-46BA-B341-B884D3BB6147}"/>
    <cellStyle name="Normal 2 3 2 3 4" xfId="678" xr:uid="{AFBBCF1F-5798-494E-9927-4653D4521346}"/>
    <cellStyle name="Normal 2 3 2 3 5" xfId="948" xr:uid="{3FE98B6A-B7E2-49CB-AD9C-8D4C123976F9}"/>
    <cellStyle name="Normal 2 3 2 4" xfId="227" xr:uid="{7EE56FC4-C6C7-4795-B4D9-228F70921D19}"/>
    <cellStyle name="Normal 2 3 2 4 2" xfId="376" xr:uid="{E90E4C67-D01F-4157-AD4C-A58C92A46D4F}"/>
    <cellStyle name="Normal 2 3 2 4 2 2" xfId="773" xr:uid="{0B141EE8-68C7-4E72-B1B5-DC7E403CE94D}"/>
    <cellStyle name="Normal 2 3 2 4 2 3" xfId="1047" xr:uid="{9C0783F8-8309-42C9-946F-C7306E514581}"/>
    <cellStyle name="Normal 2 3 2 4 2 4" xfId="585" xr:uid="{6C61CD47-69E1-4F72-BB71-4AF0C1A63207}"/>
    <cellStyle name="Normal 2 3 2 4 3" xfId="470" xr:uid="{DE2DE1F8-1684-4161-9BF3-7644CCDE1AA6}"/>
    <cellStyle name="Normal 2 3 2 4 3 2" xfId="855" xr:uid="{819E3D8A-E9D7-4877-ABFB-B435C503ED14}"/>
    <cellStyle name="Normal 2 3 2 4 3 3" xfId="1129" xr:uid="{0FDE73FC-22D6-4E53-817B-56CC3019E133}"/>
    <cellStyle name="Normal 2 3 2 4 4" xfId="691" xr:uid="{55CEAE8D-027B-485C-BA3E-9838C2186A26}"/>
    <cellStyle name="Normal 2 3 2 4 5" xfId="963" xr:uid="{B1AEE711-6CC4-4DC3-B50F-66C24B5F01B0}"/>
    <cellStyle name="Normal 2 3 2 5" xfId="321" xr:uid="{662C215B-462C-4511-9851-12EDC1E22DFB}"/>
    <cellStyle name="Normal 2 3 2 5 2" xfId="724" xr:uid="{C12BA3EE-B7E6-450B-98CB-2FC978574373}"/>
    <cellStyle name="Normal 2 3 2 5 3" xfId="998" xr:uid="{81EFF7CF-B734-409E-B801-85F41C364006}"/>
    <cellStyle name="Normal 2 3 2 5 4" xfId="532" xr:uid="{3771FA35-643F-4D06-8FDB-EAE8F9C96D20}"/>
    <cellStyle name="Normal 2 3 2 6" xfId="420" xr:uid="{521017AC-D729-492C-B641-701877A0A3BE}"/>
    <cellStyle name="Normal 2 3 2 6 2" xfId="805" xr:uid="{146810BD-59CC-4A90-BE7D-8C09ED0BF99B}"/>
    <cellStyle name="Normal 2 3 2 6 3" xfId="1079" xr:uid="{3604F0AB-341D-481B-B50A-63145A3EE1E1}"/>
    <cellStyle name="Normal 2 3 2 7" xfId="634" xr:uid="{F3802944-A7CF-4F77-8D22-B96B64A66C5E}"/>
    <cellStyle name="Normal 2 3 2 8" xfId="901" xr:uid="{1D7C0E65-3460-4643-908D-A7A0EF1BC667}"/>
    <cellStyle name="Normal 2 3 3" xfId="81" xr:uid="{00000000-0005-0000-0000-000050000000}"/>
    <cellStyle name="Normal 2 3 3 2" xfId="82" xr:uid="{00000000-0005-0000-0000-000051000000}"/>
    <cellStyle name="Normal 2 3 3 2 2" xfId="324" xr:uid="{497DE56F-6B43-4956-96D7-0462BF188ECC}"/>
    <cellStyle name="Normal 2 3 3 2 2 2" xfId="727" xr:uid="{5C6D8F7E-2EF2-4FC1-8529-BEADBD337F70}"/>
    <cellStyle name="Normal 2 3 3 2 2 3" xfId="1001" xr:uid="{D9FBA869-A553-4CA1-8A36-68A411B25CAC}"/>
    <cellStyle name="Normal 2 3 3 2 2 4" xfId="535" xr:uid="{2EB56F75-17AF-4737-8918-8090E2979175}"/>
    <cellStyle name="Normal 2 3 3 2 3" xfId="423" xr:uid="{5B962161-A70B-48C2-998C-D777A70C5DFC}"/>
    <cellStyle name="Normal 2 3 3 2 3 2" xfId="808" xr:uid="{F67FE1C9-430A-465A-88ED-1B5CC1DF7EA2}"/>
    <cellStyle name="Normal 2 3 3 2 3 3" xfId="1082" xr:uid="{85D47398-3A9B-45F9-A0AF-66B12E8BC887}"/>
    <cellStyle name="Normal 2 3 3 2 4" xfId="637" xr:uid="{CF54FD46-CAE5-4B51-B888-AEC0FD7133B8}"/>
    <cellStyle name="Normal 2 3 3 2 5" xfId="904" xr:uid="{2355447A-D404-458A-A1CE-4B112F35BD56}"/>
    <cellStyle name="Normal 2 3 3 3" xfId="205" xr:uid="{C2235252-E4A5-48D8-8516-FEE7943C211F}"/>
    <cellStyle name="Normal 2 3 3 3 2" xfId="360" xr:uid="{4FF0E48A-6FBC-40DD-8BB3-54DDE002C89E}"/>
    <cellStyle name="Normal 2 3 3 3 2 2" xfId="761" xr:uid="{A5101948-ADAE-4114-A412-B590452466ED}"/>
    <cellStyle name="Normal 2 3 3 3 2 3" xfId="1035" xr:uid="{B4F60237-9FE0-4E06-8155-A96538C345FB}"/>
    <cellStyle name="Normal 2 3 3 3 2 4" xfId="570" xr:uid="{2466739D-F186-4A02-98C0-B910E67ECF5D}"/>
    <cellStyle name="Normal 2 3 3 3 3" xfId="458" xr:uid="{9F1DE32B-A09A-4C88-8F14-45956816DF52}"/>
    <cellStyle name="Normal 2 3 3 3 3 2" xfId="843" xr:uid="{E4D58C52-B83F-4CFA-BB7D-90A52E7E6339}"/>
    <cellStyle name="Normal 2 3 3 3 3 3" xfId="1117" xr:uid="{C2A2A34E-4FB3-401E-912A-B6A78B04FCF0}"/>
    <cellStyle name="Normal 2 3 3 3 4" xfId="679" xr:uid="{4F188424-713D-44D2-A7AD-9CD8DB9AED19}"/>
    <cellStyle name="Normal 2 3 3 3 5" xfId="949" xr:uid="{097D9E8D-0A68-4745-91B1-DCA1E441F906}"/>
    <cellStyle name="Normal 2 3 3 4" xfId="228" xr:uid="{D9F69BD6-8AF9-4778-8156-829FF9838BFC}"/>
    <cellStyle name="Normal 2 3 3 4 2" xfId="377" xr:uid="{7CB34F80-BC98-446E-8495-0C54F8D0A7BC}"/>
    <cellStyle name="Normal 2 3 3 4 2 2" xfId="774" xr:uid="{C66DE605-B3D8-453B-8BB8-52C9AA4CA9B2}"/>
    <cellStyle name="Normal 2 3 3 4 2 3" xfId="1048" xr:uid="{C22AEBD5-4730-44A1-ACF8-5E491F456920}"/>
    <cellStyle name="Normal 2 3 3 4 2 4" xfId="586" xr:uid="{0588CA2E-C4BE-42C8-A058-8229D1B575C7}"/>
    <cellStyle name="Normal 2 3 3 4 3" xfId="471" xr:uid="{3F8D933E-D977-4BB9-8CAF-9DC75F0B0709}"/>
    <cellStyle name="Normal 2 3 3 4 3 2" xfId="856" xr:uid="{9E4DA89C-F01D-4F5B-B70E-FBF16ECE5088}"/>
    <cellStyle name="Normal 2 3 3 4 3 3" xfId="1130" xr:uid="{A1A5372A-3B20-4F96-B518-76169B0924B1}"/>
    <cellStyle name="Normal 2 3 3 4 4" xfId="692" xr:uid="{4B6F488D-57E1-4874-92A9-28A7D43C41C6}"/>
    <cellStyle name="Normal 2 3 3 4 5" xfId="964" xr:uid="{8D4537BE-78EF-44C8-9518-EFD797648AEE}"/>
    <cellStyle name="Normal 2 3 3 5" xfId="257" xr:uid="{932F6B78-9620-4A3C-9DE3-24A3B5A35295}"/>
    <cellStyle name="Normal 2 3 3 5 2" xfId="400" xr:uid="{44E04D9D-E18E-4510-B7FE-313A23117362}"/>
    <cellStyle name="Normal 2 3 3 5 2 2" xfId="788" xr:uid="{B9168763-4AD4-45E7-B131-D17F14F87F60}"/>
    <cellStyle name="Normal 2 3 3 5 2 3" xfId="1062" xr:uid="{C6B15316-681C-45DC-9012-B6020544447B}"/>
    <cellStyle name="Normal 2 3 3 5 2 4" xfId="609" xr:uid="{AA756BFE-CCE2-4139-BCFF-A1279CCA02F3}"/>
    <cellStyle name="Normal 2 3 3 5 3" xfId="485" xr:uid="{BC616CC2-E960-4262-9D0E-50A8141FC09D}"/>
    <cellStyle name="Normal 2 3 3 5 3 2" xfId="870" xr:uid="{F7FF6885-C50C-4C6E-A918-F13E394FA9EF}"/>
    <cellStyle name="Normal 2 3 3 5 3 3" xfId="1144" xr:uid="{917B35E4-D669-4A2F-A605-4A0235625EA1}"/>
    <cellStyle name="Normal 2 3 3 5 4" xfId="706" xr:uid="{43C9D1B1-DD64-4E49-8B2F-07F97A4A9799}"/>
    <cellStyle name="Normal 2 3 3 5 5" xfId="978" xr:uid="{F3C129B0-0C5C-4A3B-AFC1-004CC5341344}"/>
    <cellStyle name="Normal 2 3 3 6" xfId="323" xr:uid="{0B71CF05-377C-466B-9B50-871672FEEFDD}"/>
    <cellStyle name="Normal 2 3 3 6 2" xfId="726" xr:uid="{83F539F8-F708-474A-904F-6AC1E2C61BF3}"/>
    <cellStyle name="Normal 2 3 3 6 3" xfId="1000" xr:uid="{1DBCF9F2-A527-4231-90CD-616C00BE904E}"/>
    <cellStyle name="Normal 2 3 3 6 4" xfId="534" xr:uid="{4F835F01-7030-4629-B601-092F4E7DAC6A}"/>
    <cellStyle name="Normal 2 3 3 7" xfId="422" xr:uid="{5A317845-1C08-45CF-8611-1228C0459A50}"/>
    <cellStyle name="Normal 2 3 3 7 2" xfId="807" xr:uid="{95BB3333-3D6A-4314-8E9B-9714D685EFA0}"/>
    <cellStyle name="Normal 2 3 3 7 3" xfId="1081" xr:uid="{AB4A8417-02E4-417B-AE72-443AE17C6999}"/>
    <cellStyle name="Normal 2 3 3 8" xfId="636" xr:uid="{9D187E03-A6D5-4239-97D3-279CA85AB5B9}"/>
    <cellStyle name="Normal 2 3 3 9" xfId="903" xr:uid="{A0ABD1D4-F2FE-4031-B2CF-3A56895B2BBE}"/>
    <cellStyle name="Normal 2 3 4" xfId="128" xr:uid="{6EEF9025-1CF0-4191-9313-CD3D20802D0C}"/>
    <cellStyle name="Normal 2 3 4 2" xfId="351" xr:uid="{DF26CA8D-9EDC-4DDC-8DA4-05EF8F5CD250}"/>
    <cellStyle name="Normal 2 3 4 2 2" xfId="753" xr:uid="{2DF6548B-D49D-4C1E-A95A-FAEADC0AF515}"/>
    <cellStyle name="Normal 2 3 4 2 3" xfId="1027" xr:uid="{9E012D9D-4FC1-4D93-8120-B6929474FEE4}"/>
    <cellStyle name="Normal 2 3 4 2 4" xfId="561" xr:uid="{2C8AA9E7-0BE2-4C5C-B876-8EBD85E11FF1}"/>
    <cellStyle name="Normal 2 3 4 3" xfId="450" xr:uid="{3C5EE72F-8BE6-4413-ACE8-8CC9A102EFC7}"/>
    <cellStyle name="Normal 2 3 4 3 2" xfId="835" xr:uid="{BA4192D9-D80F-4596-B1CC-41BF681DFDAA}"/>
    <cellStyle name="Normal 2 3 4 3 3" xfId="1109" xr:uid="{56817F65-42A2-49CA-8BA3-9552A75D30EB}"/>
    <cellStyle name="Normal 2 3 4 4" xfId="667" xr:uid="{BD897205-0CC1-4D89-8E48-38EAB4FC57EF}"/>
    <cellStyle name="Normal 2 3 4 5" xfId="935" xr:uid="{9806D2F7-C556-416D-A260-C605EA59A6A1}"/>
    <cellStyle name="Normal 2 3 5" xfId="221" xr:uid="{82F35A92-C3C0-46EF-B034-CFD1FDC3AA94}"/>
    <cellStyle name="Normal 2 3 5 2" xfId="370" xr:uid="{F5A2B1B4-51F0-466A-8A27-D527E925A698}"/>
    <cellStyle name="Normal 2 3 5 2 2" xfId="767" xr:uid="{56DB260E-6846-4871-ABE6-DB5BA99235CE}"/>
    <cellStyle name="Normal 2 3 5 2 3" xfId="1041" xr:uid="{190974FA-1452-4F3D-A535-3AC69E12AAB1}"/>
    <cellStyle name="Normal 2 3 5 2 4" xfId="579" xr:uid="{394F7D9F-2558-43C4-938B-EAAE6CE10D5C}"/>
    <cellStyle name="Normal 2 3 5 3" xfId="464" xr:uid="{2ED72131-8EB2-4DD4-A792-89618C1B8F2A}"/>
    <cellStyle name="Normal 2 3 5 3 2" xfId="849" xr:uid="{DB268CBA-A159-4476-85B4-0A473886DE4A}"/>
    <cellStyle name="Normal 2 3 5 3 3" xfId="1123" xr:uid="{CCB78D1F-F211-432E-AB7C-3C99AAD6DA50}"/>
    <cellStyle name="Normal 2 3 5 4" xfId="685" xr:uid="{E7208C3C-9CBD-4CE5-9799-88C5D31A8EE3}"/>
    <cellStyle name="Normal 2 3 5 5" xfId="957" xr:uid="{F3790F42-77DA-4EB4-9C4E-3F6DE2836C53}"/>
    <cellStyle name="Normal 2 3 6" xfId="320" xr:uid="{525C804F-F522-49C1-886D-11FF8ED36778}"/>
    <cellStyle name="Normal 2 3 6 2" xfId="723" xr:uid="{66AB5CE8-3839-4FE6-9533-0E3B765A9EF7}"/>
    <cellStyle name="Normal 2 3 6 3" xfId="997" xr:uid="{64F9DDA2-C106-4432-AAFB-6EF07AF9EED1}"/>
    <cellStyle name="Normal 2 3 6 4" xfId="531" xr:uid="{78D802BA-072E-4636-A393-D9837571EA44}"/>
    <cellStyle name="Normal 2 3 7" xfId="419" xr:uid="{CFD03F54-2759-4D81-86AC-D4AAA2DB044F}"/>
    <cellStyle name="Normal 2 3 7 2" xfId="804" xr:uid="{00767476-950C-4640-98DD-9A980EC694B6}"/>
    <cellStyle name="Normal 2 3 7 3" xfId="1078" xr:uid="{FB90AF82-DF02-495C-9001-5427136E929B}"/>
    <cellStyle name="Normal 2 3 8" xfId="633" xr:uid="{16A479A3-D228-4262-9BA5-4C343DB5B8C5}"/>
    <cellStyle name="Normal 2 3 9" xfId="900" xr:uid="{42D80F02-29ED-478D-AC4B-45BFB3F5E5D0}"/>
    <cellStyle name="Normal 2 4" xfId="83" xr:uid="{00000000-0005-0000-0000-000052000000}"/>
    <cellStyle name="Normal 2 4 2" xfId="193" xr:uid="{DBCEE96E-52FD-4E81-A5CA-D67F1B1B80DA}"/>
    <cellStyle name="Normal 2 4 2 2" xfId="355" xr:uid="{E58DBF98-C93F-40A3-B5EB-B3D596130A52}"/>
    <cellStyle name="Normal 2 4 2 2 2" xfId="565" xr:uid="{54897930-0FBF-4BCB-80A6-BEB4C743448D}"/>
    <cellStyle name="Normal 2 4 2 3" xfId="497" xr:uid="{424451DA-F591-4CFE-BF16-07E0BDF4A7DE}"/>
    <cellStyle name="Normal 2 4 3" xfId="254" xr:uid="{A6AF7248-24C5-459E-8C64-C4253CBD5334}"/>
    <cellStyle name="Normal 2 4 3 2" xfId="397" xr:uid="{558EFFF5-D51D-4E33-A442-B37864D704F6}"/>
    <cellStyle name="Normal 2 4 3 2 2" xfId="606" xr:uid="{FBAD7EC4-E3D1-498C-B78C-4701E0EAB9D0}"/>
    <cellStyle name="Normal 2 4 3 3" xfId="512" xr:uid="{A0E6709D-2E8F-4CE8-A71A-8C4D5B0F228A}"/>
    <cellStyle name="Normal 2 4 4" xfId="325" xr:uid="{EBD699E3-E519-4C18-BB97-2E3DE5486D1C}"/>
    <cellStyle name="Normal 2 4 4 2" xfId="728" xr:uid="{136BF92C-5601-4DF6-B301-1369AAB32E05}"/>
    <cellStyle name="Normal 2 4 4 3" xfId="1002" xr:uid="{F4323495-47DB-434A-88F0-C3414AFB7136}"/>
    <cellStyle name="Normal 2 4 4 4" xfId="536" xr:uid="{7088683F-C78C-4D41-AB24-1FCD37EA6910}"/>
    <cellStyle name="Normal 2 4 5" xfId="424" xr:uid="{9BCA71C8-80DE-495C-BD6B-383D1F52FB8F}"/>
    <cellStyle name="Normal 2 4 5 2" xfId="809" xr:uid="{2C6633C4-5704-4FE8-A91B-F4DFEA57ED30}"/>
    <cellStyle name="Normal 2 4 5 3" xfId="1083" xr:uid="{09A19E88-BBFA-444F-A960-CA14A61A2141}"/>
    <cellStyle name="Normal 2 4 6" xfId="638" xr:uid="{EEE28228-7581-4C7F-ADD0-9535D371A818}"/>
    <cellStyle name="Normal 2 4 7" xfId="905" xr:uid="{EC643D57-EB8C-4384-999A-A1B7A6068141}"/>
    <cellStyle name="Normal 2 5" xfId="84" xr:uid="{00000000-0005-0000-0000-000053000000}"/>
    <cellStyle name="Normal 2 5 2" xfId="201" xr:uid="{E8439FA8-C0ED-47EF-8986-AFEA16C77528}"/>
    <cellStyle name="Normal 2 5 2 2" xfId="356" xr:uid="{AC8B020E-9177-48B4-8F3A-3CDECB5B0325}"/>
    <cellStyle name="Normal 2 5 2 2 2" xfId="757" xr:uid="{126C805D-300B-476F-80A4-362FB2970941}"/>
    <cellStyle name="Normal 2 5 2 2 3" xfId="1031" xr:uid="{64A06CCD-E0D2-46E8-8DC3-51AE38E3BFFA}"/>
    <cellStyle name="Normal 2 5 2 2 4" xfId="566" xr:uid="{ED843F56-F23D-47DF-ABB9-7B8389658F96}"/>
    <cellStyle name="Normal 2 5 2 3" xfId="454" xr:uid="{8F7C82B3-0D93-4B85-BED7-3B69B3F12DB7}"/>
    <cellStyle name="Normal 2 5 2 3 2" xfId="839" xr:uid="{E46A0576-8EED-4CA0-ADCA-E97153728946}"/>
    <cellStyle name="Normal 2 5 2 3 3" xfId="1113" xr:uid="{2966277D-FF66-4913-A6DF-5FF766164E2D}"/>
    <cellStyle name="Normal 2 5 2 4" xfId="675" xr:uid="{0C97D315-68CC-4044-B3F1-4306C96EE0A1}"/>
    <cellStyle name="Normal 2 5 2 5" xfId="945" xr:uid="{27E4D7D2-0DEE-4BE9-AAF7-73566A485DCA}"/>
    <cellStyle name="Normal 2 5 3" xfId="224" xr:uid="{6EB08A1E-4943-497E-BD0B-2964732E7542}"/>
    <cellStyle name="Normal 2 5 3 2" xfId="373" xr:uid="{30D4B4BB-086C-4A28-AE6B-4AEF291BCDE1}"/>
    <cellStyle name="Normal 2 5 3 2 2" xfId="770" xr:uid="{6F070C01-432D-48EE-92AF-F2B7360F266C}"/>
    <cellStyle name="Normal 2 5 3 2 3" xfId="1044" xr:uid="{F4D89382-452E-4778-BD46-4C659CAED442}"/>
    <cellStyle name="Normal 2 5 3 2 4" xfId="582" xr:uid="{00EA5E51-3A7A-4A4A-8CB3-36E5F842138A}"/>
    <cellStyle name="Normal 2 5 3 3" xfId="467" xr:uid="{C435F62B-79BA-4C65-B116-8B8F4266AC2F}"/>
    <cellStyle name="Normal 2 5 3 3 2" xfId="852" xr:uid="{A6FDA1A1-A5BE-45C2-90EA-D856C77A40CC}"/>
    <cellStyle name="Normal 2 5 3 3 3" xfId="1126" xr:uid="{D8FADA44-6CDB-4D23-833E-E644586ADE45}"/>
    <cellStyle name="Normal 2 5 3 4" xfId="688" xr:uid="{D1EDBFCD-70A1-4C18-90E8-6D85D086F382}"/>
    <cellStyle name="Normal 2 5 3 5" xfId="960" xr:uid="{E19D0CBB-C716-415F-9C86-E0F1547E50F5}"/>
    <cellStyle name="Normal 2 5 4" xfId="255" xr:uid="{05DBC777-BBDF-4EA6-A002-7A17272815C4}"/>
    <cellStyle name="Normal 2 5 4 2" xfId="398" xr:uid="{DB6B5904-3E18-4319-8798-600E9C8F3EB3}"/>
    <cellStyle name="Normal 2 5 4 2 2" xfId="786" xr:uid="{99E1397C-F9F2-4E8E-8097-02307BAEB942}"/>
    <cellStyle name="Normal 2 5 4 2 3" xfId="1060" xr:uid="{CE3CFF14-046A-4DC2-9F64-D22D4AE78076}"/>
    <cellStyle name="Normal 2 5 4 2 4" xfId="607" xr:uid="{4455A783-8DD0-437D-B40F-8FD8F8835684}"/>
    <cellStyle name="Normal 2 5 4 3" xfId="483" xr:uid="{96ECDC6A-C71C-421C-99AD-3A6D46A5E427}"/>
    <cellStyle name="Normal 2 5 4 3 2" xfId="868" xr:uid="{892533A9-2FF6-4746-AFCA-EDAEE942B98B}"/>
    <cellStyle name="Normal 2 5 4 3 3" xfId="1142" xr:uid="{D1F9E641-4BC8-4D06-80E1-39D364A347B0}"/>
    <cellStyle name="Normal 2 5 4 4" xfId="704" xr:uid="{453FE226-0CDB-42CA-9D46-A0E81BF297CD}"/>
    <cellStyle name="Normal 2 5 4 5" xfId="976" xr:uid="{FB3E3673-5C10-4FEC-909F-615AB57F6CF4}"/>
    <cellStyle name="Normal 2 5 5" xfId="326" xr:uid="{628B65A9-24BF-4120-850D-9577ACCB433C}"/>
    <cellStyle name="Normal 2 5 5 2" xfId="729" xr:uid="{F0CFB914-1B2E-42AF-BB12-0D696A84C69C}"/>
    <cellStyle name="Normal 2 5 5 3" xfId="1003" xr:uid="{5938542A-A4B6-489D-BAF6-4EE7226BB3A3}"/>
    <cellStyle name="Normal 2 5 5 4" xfId="537" xr:uid="{A6386270-A37D-4787-B1C3-5EC760DE982E}"/>
    <cellStyle name="Normal 2 5 6" xfId="425" xr:uid="{BDFD50B9-5697-4592-A13B-626259294962}"/>
    <cellStyle name="Normal 2 5 6 2" xfId="810" xr:uid="{23C62E94-21EA-4461-8EB8-5B594F91A928}"/>
    <cellStyle name="Normal 2 5 6 3" xfId="1084" xr:uid="{DC4585E0-796B-4F4D-8DA8-33A093FCA6DA}"/>
    <cellStyle name="Normal 2 5 7" xfId="639" xr:uid="{A2C2E799-BC85-4EAA-A5A9-5706B96FBA36}"/>
    <cellStyle name="Normal 2 5 8" xfId="906" xr:uid="{A74DF4C2-9650-439E-95AE-1996A9E1F308}"/>
    <cellStyle name="Normal 2 6" xfId="85" xr:uid="{00000000-0005-0000-0000-000054000000}"/>
    <cellStyle name="Normal 2 6 2" xfId="202" xr:uid="{88B05779-69E0-4C04-959F-4BBCB21EC653}"/>
    <cellStyle name="Normal 2 6 2 2" xfId="357" xr:uid="{471AEA06-71FF-461E-89E7-01069E032A4A}"/>
    <cellStyle name="Normal 2 6 2 2 2" xfId="758" xr:uid="{E97E3721-A9B3-4B31-B0DF-7AEBB25D0CF1}"/>
    <cellStyle name="Normal 2 6 2 2 3" xfId="1032" xr:uid="{D7C83AEF-2490-47CF-9229-E5CD278ED9C3}"/>
    <cellStyle name="Normal 2 6 2 2 4" xfId="567" xr:uid="{40EB6D27-FEC7-44B9-BC15-58E93EBC7A65}"/>
    <cellStyle name="Normal 2 6 2 3" xfId="455" xr:uid="{D31D375A-969A-4F08-A7D6-4DF3735C6AE3}"/>
    <cellStyle name="Normal 2 6 2 3 2" xfId="840" xr:uid="{31098279-40D2-41E0-8377-1F7E3A93DED0}"/>
    <cellStyle name="Normal 2 6 2 3 3" xfId="1114" xr:uid="{8A927170-9F6A-40F1-82BE-EE06350812BC}"/>
    <cellStyle name="Normal 2 6 2 4" xfId="676" xr:uid="{EE12BB69-D211-4E01-8F29-051B2C0D0150}"/>
    <cellStyle name="Normal 2 6 2 5" xfId="946" xr:uid="{57E2DA2C-0DC8-4504-A979-AA86B170AAC0}"/>
    <cellStyle name="Normal 2 6 3" xfId="225" xr:uid="{59319455-5C11-4646-BF9C-918E3233BD33}"/>
    <cellStyle name="Normal 2 6 3 2" xfId="374" xr:uid="{E70364BE-A33F-496E-909A-5E915D9E2643}"/>
    <cellStyle name="Normal 2 6 3 2 2" xfId="771" xr:uid="{C59E466A-94A0-4B26-8E75-E45B18398A5D}"/>
    <cellStyle name="Normal 2 6 3 2 3" xfId="1045" xr:uid="{7ED3415E-EA6D-49C7-A978-AE0AA0742CDE}"/>
    <cellStyle name="Normal 2 6 3 2 4" xfId="583" xr:uid="{FBCF3A88-81F3-4E1E-93AD-8460C99819B2}"/>
    <cellStyle name="Normal 2 6 3 3" xfId="468" xr:uid="{019E86E7-D213-4011-AB3B-10CC64F9FA05}"/>
    <cellStyle name="Normal 2 6 3 3 2" xfId="853" xr:uid="{95775643-7160-4322-964B-6824C47BA02A}"/>
    <cellStyle name="Normal 2 6 3 3 3" xfId="1127" xr:uid="{6FDA2B0F-779C-470E-859C-35ED77E62050}"/>
    <cellStyle name="Normal 2 6 3 4" xfId="689" xr:uid="{FDDADAC0-2D68-422C-97E7-2CF136F0F964}"/>
    <cellStyle name="Normal 2 6 3 5" xfId="961" xr:uid="{B77C4DD6-BF1E-40C2-9D36-660CC860DEB1}"/>
    <cellStyle name="Normal 2 6 4" xfId="240" xr:uid="{FA2251AD-57BA-40C9-9473-327536FF3C0B}"/>
    <cellStyle name="Normal 2 6 4 2" xfId="269" xr:uid="{1EA9791D-9DF7-4E3E-988C-35E677730722}"/>
    <cellStyle name="Normal 2 6 4 2 2" xfId="274" xr:uid="{A58FDFA4-8DE9-4E36-A6C8-7D3ED32C94D3}"/>
    <cellStyle name="Normal 2 6 4 2 2 2" xfId="713" xr:uid="{A1563059-17F0-4F56-9356-23E85EA6D69F}"/>
    <cellStyle name="Normal 2 6 4 2 2 3" xfId="985" xr:uid="{433067B4-3F21-4529-99E5-056C69ACF1BA}"/>
    <cellStyle name="Normal 2 6 4 2 2 4" xfId="522" xr:uid="{0D803D45-2524-4A99-BB40-9A2FF7353DC5}"/>
    <cellStyle name="Normal 2 6 4 2 3" xfId="407" xr:uid="{F8064746-31EB-41C1-943A-98B7B2A3931B}"/>
    <cellStyle name="Normal 2 6 4 2 3 2" xfId="792" xr:uid="{E6584C7F-8ACE-40B1-AC12-50C6B6924CA4}"/>
    <cellStyle name="Normal 2 6 4 2 3 3" xfId="1066" xr:uid="{B95A22E4-0ACF-4224-ABB3-7643A8D632D4}"/>
    <cellStyle name="Normal 2 6 4 2 3 4" xfId="616" xr:uid="{6E19D07B-E561-4B29-AC89-06AEBB718AAE}"/>
    <cellStyle name="Normal 2 6 4 2 4" xfId="489" xr:uid="{80E09EA9-2BB7-4DD7-87B2-262D1DCBDC3D}"/>
    <cellStyle name="Normal 2 6 4 2 4 2" xfId="874" xr:uid="{C327AFF7-D04D-46D2-A752-97801E4406EB}"/>
    <cellStyle name="Normal 2 6 4 2 4 3" xfId="1148" xr:uid="{EC87B697-7F69-4075-B80D-1F6D48B2654A}"/>
    <cellStyle name="Normal 2 6 4 2 5" xfId="710" xr:uid="{863C30E0-DFFF-40A1-8B9F-A9DD83C97520}"/>
    <cellStyle name="Normal 2 6 4 2 6" xfId="982" xr:uid="{5171137D-FAB5-4DB8-BD11-09732EC39DB8}"/>
    <cellStyle name="Normal 2 6 4 3" xfId="385" xr:uid="{FBEFB044-D17F-4747-895C-F2CA7E76B556}"/>
    <cellStyle name="Normal 2 6 4 3 2" xfId="779" xr:uid="{036D0A7C-4DBE-4D1A-A994-6C88A043BB24}"/>
    <cellStyle name="Normal 2 6 4 3 3" xfId="1053" xr:uid="{4AAE9DE7-FE49-4AC5-89D0-A4801348152C}"/>
    <cellStyle name="Normal 2 6 4 3 4" xfId="594" xr:uid="{E543FCA6-37B6-4C6A-851D-9BABC9FCDF4E}"/>
    <cellStyle name="Normal 2 6 4 4" xfId="476" xr:uid="{B9031EA5-A270-4FBA-9146-52E9FB22AC9C}"/>
    <cellStyle name="Normal 2 6 4 4 2" xfId="861" xr:uid="{8C06B162-E1C8-4C5B-A7F2-B55A0823CC11}"/>
    <cellStyle name="Normal 2 6 4 4 3" xfId="1135" xr:uid="{924031CC-E4D4-4178-8483-9B484368C716}"/>
    <cellStyle name="Normal 2 6 4 5" xfId="697" xr:uid="{9CA4F286-F1A7-4478-B406-9165CB28CD1A}"/>
    <cellStyle name="Normal 2 6 4 6" xfId="969" xr:uid="{2099A12F-D7BA-4540-B0BA-5CE8F603A8D0}"/>
    <cellStyle name="Normal 2 6 5" xfId="268" xr:uid="{E739A364-3B6E-4EA9-9974-3C8FD9732A8B}"/>
    <cellStyle name="Normal 2 6 5 2" xfId="406" xr:uid="{2E314BEE-3214-49E1-8B6F-D8AB0A1827A4}"/>
    <cellStyle name="Normal 2 6 5 2 2" xfId="791" xr:uid="{32562638-12BF-49DC-9970-F5D9321CDB5C}"/>
    <cellStyle name="Normal 2 6 5 2 3" xfId="1065" xr:uid="{44BA62F4-6556-4C37-8A9F-4900E558906F}"/>
    <cellStyle name="Normal 2 6 5 2 4" xfId="615" xr:uid="{B5034567-341E-4B28-AF5E-03CC534A4E8E}"/>
    <cellStyle name="Normal 2 6 5 3" xfId="488" xr:uid="{9E702327-8F75-4086-BBAC-7ACF823571F5}"/>
    <cellStyle name="Normal 2 6 5 3 2" xfId="873" xr:uid="{A4FC3B6B-E44D-4B45-80BE-18F8E60AB12D}"/>
    <cellStyle name="Normal 2 6 5 3 3" xfId="1147" xr:uid="{CAFA7B48-B4AE-4A73-8CFA-538C72BE273E}"/>
    <cellStyle name="Normal 2 6 5 4" xfId="709" xr:uid="{F77A3291-A82B-48DA-A3E9-1AF555DE0BD1}"/>
    <cellStyle name="Normal 2 6 5 5" xfId="981" xr:uid="{1BC30391-C4A1-4198-83AB-4552F24C8BB2}"/>
    <cellStyle name="Normal 2 6 6" xfId="327" xr:uid="{D3BD611A-9013-41A7-99C6-006B609B15BE}"/>
    <cellStyle name="Normal 2 6 6 2" xfId="730" xr:uid="{5F948F8A-8D9C-449D-B091-EB7A71C13EEE}"/>
    <cellStyle name="Normal 2 6 6 3" xfId="1004" xr:uid="{07603E87-F007-4F5C-8500-71F0E4A9E2F6}"/>
    <cellStyle name="Normal 2 6 6 4" xfId="538" xr:uid="{0226A1B0-A080-4213-9E03-38D54D16F627}"/>
    <cellStyle name="Normal 2 6 7" xfId="426" xr:uid="{192EBC46-BCD9-4CD3-8BA0-D80BD25643D5}"/>
    <cellStyle name="Normal 2 6 7 2" xfId="811" xr:uid="{A62BE29E-5026-4C28-A8EA-5F5CDA5091C4}"/>
    <cellStyle name="Normal 2 6 7 3" xfId="1085" xr:uid="{719218A6-20A6-41E6-A927-EAED0328DACD}"/>
    <cellStyle name="Normal 2 6 8" xfId="640" xr:uid="{42195998-4C3C-4C5B-9EDA-1467CF934ADB}"/>
    <cellStyle name="Normal 2 6 9" xfId="907" xr:uid="{45EB6AF0-CB21-4026-B65D-29D2EF7DE077}"/>
    <cellStyle name="Normal 2 7" xfId="86" xr:uid="{00000000-0005-0000-0000-000055000000}"/>
    <cellStyle name="Normal 2 7 10" xfId="328" xr:uid="{85F80884-A7F0-41CD-8B43-2A4464F07759}"/>
    <cellStyle name="Normal 2 7 10 2" xfId="731" xr:uid="{467FF448-C70E-4961-B467-9FEFFA1BC234}"/>
    <cellStyle name="Normal 2 7 10 3" xfId="1005" xr:uid="{96CFF4C9-8A8D-49CE-B89A-927F66CED9A8}"/>
    <cellStyle name="Normal 2 7 10 4" xfId="539" xr:uid="{10B9335A-21CE-400C-ACA5-EB5909DB17B2}"/>
    <cellStyle name="Normal 2 7 11" xfId="427" xr:uid="{080BF9B3-4B8E-4619-B481-A13CA14CD1AD}"/>
    <cellStyle name="Normal 2 7 11 2" xfId="812" xr:uid="{0ED6FF60-CB62-4C7B-B8EA-635C755B91E7}"/>
    <cellStyle name="Normal 2 7 11 3" xfId="1086" xr:uid="{D42EFF33-557F-4FF4-9C17-9C059193F356}"/>
    <cellStyle name="Normal 2 7 12" xfId="641" xr:uid="{D8E05C62-9643-4E59-83C1-132B1800265F}"/>
    <cellStyle name="Normal 2 7 13" xfId="908" xr:uid="{AAF374AF-A191-4426-93C1-704305891D75}"/>
    <cellStyle name="Normal 2 7 2" xfId="87" xr:uid="{00000000-0005-0000-0000-000056000000}"/>
    <cellStyle name="Normal 2 7 2 2" xfId="329" xr:uid="{46C1B601-FB58-4D8D-B65C-EC537CFB280C}"/>
    <cellStyle name="Normal 2 7 2 2 2" xfId="732" xr:uid="{01A18F2C-C1B3-4D3B-BCA1-B88C2B961A32}"/>
    <cellStyle name="Normal 2 7 2 2 3" xfId="1006" xr:uid="{35CA9E7A-4F0C-4411-9949-B559123AD71A}"/>
    <cellStyle name="Normal 2 7 2 2 4" xfId="540" xr:uid="{E3EC192C-EA30-4466-B8C5-DAC633BF982A}"/>
    <cellStyle name="Normal 2 7 2 3" xfId="428" xr:uid="{38C4651F-C009-43AF-A4C9-0433D4F16D61}"/>
    <cellStyle name="Normal 2 7 2 3 2" xfId="813" xr:uid="{DA080F80-A0D5-4781-9407-C22014389A4F}"/>
    <cellStyle name="Normal 2 7 2 3 3" xfId="1087" xr:uid="{B2C2B525-ABD5-40E5-A53B-AA39CAC044F6}"/>
    <cellStyle name="Normal 2 7 2 4" xfId="642" xr:uid="{582184F2-0BD8-49F7-A548-D020AA324BFE}"/>
    <cellStyle name="Normal 2 7 2 5" xfId="909" xr:uid="{C6D0C4E1-B9EC-4FB2-9ADC-19EBC7B123A8}"/>
    <cellStyle name="Normal 2 7 3" xfId="88" xr:uid="{00000000-0005-0000-0000-000057000000}"/>
    <cellStyle name="Normal 2 7 3 2" xfId="330" xr:uid="{97F9E331-D9A0-4B40-821B-84D8404DF023}"/>
    <cellStyle name="Normal 2 7 3 2 2" xfId="733" xr:uid="{72F03A81-9843-4C12-A49D-FA806F671DF5}"/>
    <cellStyle name="Normal 2 7 3 2 3" xfId="1007" xr:uid="{6A0CED5B-31A6-4D34-AFDF-6D360750DF77}"/>
    <cellStyle name="Normal 2 7 3 2 4" xfId="541" xr:uid="{72F4B13D-426B-4A29-B160-34E17C373FF6}"/>
    <cellStyle name="Normal 2 7 3 3" xfId="429" xr:uid="{5DB0BC3B-62FA-497D-B47E-C672D79B9F7B}"/>
    <cellStyle name="Normal 2 7 3 3 2" xfId="814" xr:uid="{E1F523E6-3D55-40A8-B9D4-829C9B4B58B6}"/>
    <cellStyle name="Normal 2 7 3 3 3" xfId="1088" xr:uid="{8506FE6A-CD15-4778-95A5-19C51FD9AAB7}"/>
    <cellStyle name="Normal 2 7 3 4" xfId="643" xr:uid="{7D82C1B3-C8FA-494C-B13D-6D8F6EBE8B9F}"/>
    <cellStyle name="Normal 2 7 3 5" xfId="910" xr:uid="{814B975C-0DE4-427D-9582-2C7F0CE548C5}"/>
    <cellStyle name="Normal 2 7 4" xfId="89" xr:uid="{00000000-0005-0000-0000-000058000000}"/>
    <cellStyle name="Normal 2 7 4 2" xfId="331" xr:uid="{9151F621-CB06-48B1-A821-0F5076539CCF}"/>
    <cellStyle name="Normal 2 7 4 2 2" xfId="734" xr:uid="{A2850F8C-63D6-42F4-9CEE-9E376AA220B7}"/>
    <cellStyle name="Normal 2 7 4 2 3" xfId="1008" xr:uid="{47F878C9-9488-4E23-909C-026975953C3A}"/>
    <cellStyle name="Normal 2 7 4 2 4" xfId="542" xr:uid="{92A1C9F0-45DA-43F9-A760-463667E82D02}"/>
    <cellStyle name="Normal 2 7 4 3" xfId="430" xr:uid="{37ADA391-4F0B-40DF-97E5-986A8A354D7A}"/>
    <cellStyle name="Normal 2 7 4 3 2" xfId="815" xr:uid="{EC3B0B5F-6B13-4238-A1A5-E789117F19A1}"/>
    <cellStyle name="Normal 2 7 4 3 3" xfId="1089" xr:uid="{3437741E-0970-4B79-BE96-79B65AED0E68}"/>
    <cellStyle name="Normal 2 7 4 4" xfId="644" xr:uid="{DEBAB434-FC9C-4477-A78C-791A23878FAB}"/>
    <cellStyle name="Normal 2 7 4 5" xfId="911" xr:uid="{AC4407C5-77F9-4F13-BFB7-70010CF32A1C}"/>
    <cellStyle name="Normal 2 7 5" xfId="90" xr:uid="{00000000-0005-0000-0000-000059000000}"/>
    <cellStyle name="Normal 2 7 5 2" xfId="332" xr:uid="{AD28A573-9D7B-411E-B948-031648EE28BE}"/>
    <cellStyle name="Normal 2 7 5 2 2" xfId="735" xr:uid="{A75A6D29-F377-471C-BB71-ACB51EDA0EEE}"/>
    <cellStyle name="Normal 2 7 5 2 3" xfId="1009" xr:uid="{A6B177B6-7C9E-458A-B1A5-646A742D986E}"/>
    <cellStyle name="Normal 2 7 5 2 4" xfId="543" xr:uid="{441199DB-773C-47AA-8516-34E60696EA46}"/>
    <cellStyle name="Normal 2 7 5 3" xfId="431" xr:uid="{A446428F-5E9A-4BB4-AD72-B94ED0E195EF}"/>
    <cellStyle name="Normal 2 7 5 3 2" xfId="816" xr:uid="{E2DFF5FA-0060-4938-BF0B-CDFB53309E84}"/>
    <cellStyle name="Normal 2 7 5 3 3" xfId="1090" xr:uid="{532F242B-6D1B-43CE-9485-D0320C446A81}"/>
    <cellStyle name="Normal 2 7 5 4" xfId="645" xr:uid="{10266E8C-CA56-41A6-AF10-66A46B835262}"/>
    <cellStyle name="Normal 2 7 5 5" xfId="912" xr:uid="{DCAA9975-66DF-41D6-AF7A-83ABCD9ECD01}"/>
    <cellStyle name="Normal 2 7 6" xfId="203" xr:uid="{0A8B0073-D63A-4491-B53A-A3C0A0323FCE}"/>
    <cellStyle name="Normal 2 7 6 2" xfId="358" xr:uid="{F53FFD77-1C8A-48F3-A49D-B7B66BA21917}"/>
    <cellStyle name="Normal 2 7 6 2 2" xfId="759" xr:uid="{4B2A6EA5-A4F1-4F9A-9892-99E4623F215C}"/>
    <cellStyle name="Normal 2 7 6 2 3" xfId="1033" xr:uid="{D79FC3B7-E826-45D4-9775-4BC71C8B66C8}"/>
    <cellStyle name="Normal 2 7 6 2 4" xfId="568" xr:uid="{EA6CB699-B369-46A9-B72F-F111D6F80239}"/>
    <cellStyle name="Normal 2 7 6 3" xfId="456" xr:uid="{3D00240A-2EDE-4675-B2B1-CBE78F6002AB}"/>
    <cellStyle name="Normal 2 7 6 3 2" xfId="841" xr:uid="{4E42F419-4676-4B27-94FA-73ED22C5B756}"/>
    <cellStyle name="Normal 2 7 6 3 3" xfId="1115" xr:uid="{6B8190BB-FA34-4812-8104-96EE817BEEC2}"/>
    <cellStyle name="Normal 2 7 6 4" xfId="677" xr:uid="{83121F95-419C-47E0-AB23-A02A9DFDE91E}"/>
    <cellStyle name="Normal 2 7 6 5" xfId="947" xr:uid="{5C0BCACD-F1D6-4781-8232-BB077C4875DF}"/>
    <cellStyle name="Normal 2 7 7" xfId="226" xr:uid="{5039823A-D745-422B-B1F4-0642F9C2E95C}"/>
    <cellStyle name="Normal 2 7 7 2" xfId="375" xr:uid="{DDC899B1-0B7D-4C09-B4CA-C05DA7ACBA1F}"/>
    <cellStyle name="Normal 2 7 7 2 2" xfId="772" xr:uid="{28450C69-6222-4C2D-9B61-0F0E56FCFCC3}"/>
    <cellStyle name="Normal 2 7 7 2 3" xfId="1046" xr:uid="{527BB39D-78CC-4151-80BB-CF259A501AD2}"/>
    <cellStyle name="Normal 2 7 7 2 4" xfId="584" xr:uid="{F4364CF7-9AFA-49E5-8149-A55BBC67FB45}"/>
    <cellStyle name="Normal 2 7 7 3" xfId="469" xr:uid="{DA9AC9B1-0009-4402-8A68-0B41DAE897FF}"/>
    <cellStyle name="Normal 2 7 7 3 2" xfId="854" xr:uid="{C39DE008-7597-49FC-9263-E73D830869B5}"/>
    <cellStyle name="Normal 2 7 7 3 3" xfId="1128" xr:uid="{049392B1-4657-4029-B4D9-B5979228AF33}"/>
    <cellStyle name="Normal 2 7 7 4" xfId="690" xr:uid="{6CDF7EC8-47B7-4E3B-A98F-DDED02E9960D}"/>
    <cellStyle name="Normal 2 7 7 5" xfId="962" xr:uid="{57F8B5F6-077F-4C9E-B41F-72D5AFC2CFEA}"/>
    <cellStyle name="Normal 2 7 8" xfId="237" xr:uid="{0112FD23-BCD7-4A1D-BCF9-B46D0DF83BE0}"/>
    <cellStyle name="Normal 2 7 9" xfId="256" xr:uid="{7FFCDC81-C9CE-4C18-9082-63766FAEA0D0}"/>
    <cellStyle name="Normal 2 7 9 2" xfId="399" xr:uid="{AF9F35E7-B20E-4B80-9E50-0622727FABD9}"/>
    <cellStyle name="Normal 2 7 9 2 2" xfId="787" xr:uid="{25DD9479-4BF6-43BE-AC01-FA966041BC42}"/>
    <cellStyle name="Normal 2 7 9 2 3" xfId="1061" xr:uid="{7A7DA5B6-9259-4EA4-BC3A-4CA159A66AA6}"/>
    <cellStyle name="Normal 2 7 9 2 4" xfId="608" xr:uid="{25D9217A-EA2F-412C-B310-CFFD6684BCAA}"/>
    <cellStyle name="Normal 2 7 9 3" xfId="484" xr:uid="{F193C147-86A1-4B15-9E9E-27E3CCB455B7}"/>
    <cellStyle name="Normal 2 7 9 3 2" xfId="869" xr:uid="{223554A4-3A30-4565-A000-BEC1A6AD6C0B}"/>
    <cellStyle name="Normal 2 7 9 3 3" xfId="1143" xr:uid="{3316B3C1-3C17-4829-89B8-95781F4EC28D}"/>
    <cellStyle name="Normal 2 7 9 4" xfId="705" xr:uid="{B7B3BDE3-DBBB-4FBB-BE5C-9E0399623978}"/>
    <cellStyle name="Normal 2 7 9 5" xfId="977" xr:uid="{46EB1A5D-B694-436C-A010-A87D2150CFFA}"/>
    <cellStyle name="Normal 2 8" xfId="91" xr:uid="{00000000-0005-0000-0000-00005A000000}"/>
    <cellStyle name="Normal 2 8 10" xfId="333" xr:uid="{9CE21FDA-E062-4E77-9065-3DE32FC38263}"/>
    <cellStyle name="Normal 2 8 10 2" xfId="736" xr:uid="{3BC17978-3393-42F5-9339-6A1A6321EF1E}"/>
    <cellStyle name="Normal 2 8 10 3" xfId="1010" xr:uid="{4A85417F-3E7C-4235-A33D-977A5D0A4D98}"/>
    <cellStyle name="Normal 2 8 10 4" xfId="544" xr:uid="{921035D1-C6EB-4943-8456-387B0FF04420}"/>
    <cellStyle name="Normal 2 8 11" xfId="432" xr:uid="{F214BC29-7FF0-42C0-BF14-E687B6EF6762}"/>
    <cellStyle name="Normal 2 8 11 2" xfId="817" xr:uid="{BD9F5E0A-159D-4022-BE6F-30F2F68CBCC3}"/>
    <cellStyle name="Normal 2 8 11 3" xfId="1091" xr:uid="{259BD4C3-BF49-4EBB-A11C-89E7736956F4}"/>
    <cellStyle name="Normal 2 8 12" xfId="646" xr:uid="{68F623F8-1AF7-4F34-9828-B9B80E556FCF}"/>
    <cellStyle name="Normal 2 8 13" xfId="913" xr:uid="{4D019DD3-4947-4410-BC54-D9D641EAC1D6}"/>
    <cellStyle name="Normal 2 8 2" xfId="92" xr:uid="{00000000-0005-0000-0000-00005B000000}"/>
    <cellStyle name="Normal 2 8 2 2" xfId="93" xr:uid="{00000000-0005-0000-0000-00005C000000}"/>
    <cellStyle name="Normal 2 8 2 2 2" xfId="335" xr:uid="{ADF6399A-A975-4906-9A2E-D48328642C3D}"/>
    <cellStyle name="Normal 2 8 2 2 2 2" xfId="738" xr:uid="{47591B38-458F-437E-80FE-C95FCDD91247}"/>
    <cellStyle name="Normal 2 8 2 2 2 3" xfId="1012" xr:uid="{242FF554-58C4-49E5-808D-9C6D41291801}"/>
    <cellStyle name="Normal 2 8 2 2 2 4" xfId="546" xr:uid="{461FC2CC-C529-497D-B967-BE00B20E8D43}"/>
    <cellStyle name="Normal 2 8 2 2 3" xfId="434" xr:uid="{85173FC1-05D9-4FF9-855D-10DAE10DA7A8}"/>
    <cellStyle name="Normal 2 8 2 2 3 2" xfId="819" xr:uid="{41972FEE-18CE-4648-AD1F-B39DF3289502}"/>
    <cellStyle name="Normal 2 8 2 2 3 3" xfId="1093" xr:uid="{D16DFE41-4740-46DB-B30A-254E7C29FED1}"/>
    <cellStyle name="Normal 2 8 2 2 4" xfId="648" xr:uid="{90648AE6-DBBC-476D-B36A-5241E3CBA881}"/>
    <cellStyle name="Normal 2 8 2 2 5" xfId="915" xr:uid="{5D86A1CD-4DA7-4649-9799-F1BF65E560A8}"/>
    <cellStyle name="Normal 2 8 2 3" xfId="273" xr:uid="{7BEB0994-57E0-47D9-B0F1-C23292ED7F6B}"/>
    <cellStyle name="Normal 2 8 2 3 2" xfId="409" xr:uid="{E190273D-4113-4634-8185-6CF7B484C863}"/>
    <cellStyle name="Normal 2 8 2 3 2 2" xfId="794" xr:uid="{260CC554-97C8-4CE7-9C36-BCC0A1669352}"/>
    <cellStyle name="Normal 2 8 2 3 2 3" xfId="1068" xr:uid="{C6CB9EA8-7D02-4304-AE04-442564B9D4B6}"/>
    <cellStyle name="Normal 2 8 2 3 2 4" xfId="618" xr:uid="{40C887EC-B6D2-4CC5-8186-57674550458A}"/>
    <cellStyle name="Normal 2 8 2 3 3" xfId="492" xr:uid="{3E72FC9E-C4BC-48CF-9437-4AADDA126CAF}"/>
    <cellStyle name="Normal 2 8 2 3 3 2" xfId="877" xr:uid="{DB2DBAB2-DCAC-47C9-A6A8-D9DB6B9A48F7}"/>
    <cellStyle name="Normal 2 8 2 3 3 3" xfId="1151" xr:uid="{36C27ABD-A0B2-4833-A927-FD07D646D225}"/>
    <cellStyle name="Normal 2 8 2 3 4" xfId="712" xr:uid="{C540B943-1FEE-4623-A710-3F662E9044C7}"/>
    <cellStyle name="Normal 2 8 2 3 5" xfId="984" xr:uid="{41B3ACEF-1B45-4BDB-AD2B-B9E7DEA91B57}"/>
    <cellStyle name="Normal 2 8 2 4" xfId="334" xr:uid="{4CE4516C-1130-41CC-8CA3-08C5FF309CCA}"/>
    <cellStyle name="Normal 2 8 2 4 2" xfId="737" xr:uid="{A8EF180C-3045-4970-87F3-40A8F0CF2D2E}"/>
    <cellStyle name="Normal 2 8 2 4 3" xfId="1011" xr:uid="{D0795053-2A63-4F01-A2E4-60C3950459F0}"/>
    <cellStyle name="Normal 2 8 2 4 4" xfId="545" xr:uid="{19F316C3-1198-4689-8C4D-3A57E825A2D4}"/>
    <cellStyle name="Normal 2 8 2 5" xfId="433" xr:uid="{FC0F0C47-FB4A-41E6-864D-19E675394F69}"/>
    <cellStyle name="Normal 2 8 2 5 2" xfId="818" xr:uid="{B8D25A0D-8BCD-4052-86A0-DA911549A8C1}"/>
    <cellStyle name="Normal 2 8 2 5 3" xfId="1092" xr:uid="{43E5CD5F-811C-4958-9D77-9AFA3902931A}"/>
    <cellStyle name="Normal 2 8 2 6" xfId="647" xr:uid="{2932B2F8-0F0F-4B39-AD08-59716201FEF9}"/>
    <cellStyle name="Normal 2 8 2 7" xfId="914" xr:uid="{FD086A22-A485-4B92-B2AD-7B0168E7E869}"/>
    <cellStyle name="Normal 2 8 3" xfId="94" xr:uid="{00000000-0005-0000-0000-00005D000000}"/>
    <cellStyle name="Normal 2 8 3 2" xfId="231" xr:uid="{12F75D18-08AF-43E4-9A22-BC2CC1E68B22}"/>
    <cellStyle name="Normal 2 8 3 2 2" xfId="380" xr:uid="{0103402C-5623-44C5-8367-B34709C0A541}"/>
    <cellStyle name="Normal 2 8 3 2 2 2" xfId="777" xr:uid="{0BBCE311-D5A7-4A97-ADDC-D27B6FB535A3}"/>
    <cellStyle name="Normal 2 8 3 2 2 3" xfId="1051" xr:uid="{1D1ED13D-1236-409A-8736-2B27695F8BB4}"/>
    <cellStyle name="Normal 2 8 3 2 2 4" xfId="589" xr:uid="{A6D386BB-5839-4655-A4A1-673F35B6E856}"/>
    <cellStyle name="Normal 2 8 3 2 3" xfId="474" xr:uid="{A6065C19-18B2-4CC7-9446-A120693A3C29}"/>
    <cellStyle name="Normal 2 8 3 2 3 2" xfId="859" xr:uid="{04ABAA68-D4B9-49E8-BB5E-935A1A9054DC}"/>
    <cellStyle name="Normal 2 8 3 2 3 3" xfId="1133" xr:uid="{7955AFB4-B7DF-452C-8C2C-CD940CB57240}"/>
    <cellStyle name="Normal 2 8 3 2 4" xfId="695" xr:uid="{EFEBD14F-45E3-47EA-A0A2-0D17FDE04152}"/>
    <cellStyle name="Normal 2 8 3 2 5" xfId="967" xr:uid="{3C760277-FC9D-459F-99CB-986F1D41FEAB}"/>
    <cellStyle name="Normal 2 8 3 3" xfId="263" xr:uid="{46D435C2-F40B-4CC8-8D58-99BF2884C794}"/>
    <cellStyle name="Normal 2 8 3 3 2" xfId="405" xr:uid="{EDAD8100-B0B7-4047-99C2-ACDC8DB8B99B}"/>
    <cellStyle name="Normal 2 8 3 3 2 2" xfId="790" xr:uid="{6E7D1596-B3E4-4D2E-9442-4881E402147E}"/>
    <cellStyle name="Normal 2 8 3 3 2 3" xfId="1064" xr:uid="{30B2F7C3-8250-490E-808F-9ED659AB6523}"/>
    <cellStyle name="Normal 2 8 3 3 2 4" xfId="614" xr:uid="{FCD887CD-4305-4BE3-B7B2-8900F227F82E}"/>
    <cellStyle name="Normal 2 8 3 3 3" xfId="487" xr:uid="{2D11EEE4-81C5-4315-8A10-9A4CAC2AAA14}"/>
    <cellStyle name="Normal 2 8 3 3 3 2" xfId="872" xr:uid="{A0D26CA4-2FDF-46C6-B7FA-0966FD119871}"/>
    <cellStyle name="Normal 2 8 3 3 3 3" xfId="1146" xr:uid="{78508B12-8DE0-4AA6-9BDA-414338548189}"/>
    <cellStyle name="Normal 2 8 3 3 4" xfId="708" xr:uid="{022E710C-A831-430D-8EBD-DAE7FC6B051A}"/>
    <cellStyle name="Normal 2 8 3 3 5" xfId="980" xr:uid="{C002A37B-014A-4644-A7A4-57F5F52F019F}"/>
    <cellStyle name="Normal 2 8 3 4" xfId="336" xr:uid="{37084795-F575-4E06-9B47-379B4D0CF956}"/>
    <cellStyle name="Normal 2 8 3 4 2" xfId="739" xr:uid="{A7597301-7B00-468C-A194-45A5EEEE6367}"/>
    <cellStyle name="Normal 2 8 3 4 3" xfId="1013" xr:uid="{BE1C991E-B1B8-4548-8CB7-C2FEC6BD011B}"/>
    <cellStyle name="Normal 2 8 3 4 4" xfId="547" xr:uid="{AD361F66-A156-4AA0-8442-86FAF57A7CAE}"/>
    <cellStyle name="Normal 2 8 3 5" xfId="435" xr:uid="{6DC53A8C-B989-4CAF-B60F-18A8DE232745}"/>
    <cellStyle name="Normal 2 8 3 5 2" xfId="820" xr:uid="{462776DD-6A47-44C6-AF31-AA0C99F46162}"/>
    <cellStyle name="Normal 2 8 3 5 3" xfId="1094" xr:uid="{46083488-7749-4ABA-A415-72265FC6B36B}"/>
    <cellStyle name="Normal 2 8 3 6" xfId="649" xr:uid="{617C56AF-1156-4291-BEEA-542EBB8D74FF}"/>
    <cellStyle name="Normal 2 8 3 7" xfId="916" xr:uid="{4845B3FB-3797-4110-A2F0-E452C0281372}"/>
    <cellStyle name="Normal 2 8 4" xfId="95" xr:uid="{00000000-0005-0000-0000-00005E000000}"/>
    <cellStyle name="Normal 2 8 4 2" xfId="214" xr:uid="{97532753-2847-4501-BAD9-9EF96AD5A2D0}"/>
    <cellStyle name="Normal 2 8 4 2 2" xfId="365" xr:uid="{78A760BB-0F73-4C47-AC30-FE69657AD482}"/>
    <cellStyle name="Normal 2 8 4 2 2 2" xfId="763" xr:uid="{81160281-BC87-41F0-ABFB-AB65C6062610}"/>
    <cellStyle name="Normal 2 8 4 2 2 3" xfId="1037" xr:uid="{770DA175-5237-4C29-8A22-985C70B13F17}"/>
    <cellStyle name="Normal 2 8 4 2 2 4" xfId="575" xr:uid="{33637082-4652-4844-B9DD-9FC1D074802A}"/>
    <cellStyle name="Normal 2 8 4 2 3" xfId="460" xr:uid="{50A4117E-D4EA-4472-BC69-BF8EF7CC6984}"/>
    <cellStyle name="Normal 2 8 4 2 3 2" xfId="845" xr:uid="{C93C6CD7-4C56-4FA0-9BE8-07B53AFA658B}"/>
    <cellStyle name="Normal 2 8 4 2 3 3" xfId="1119" xr:uid="{6EB0F22B-8D40-4065-ABC7-3CC8025604C4}"/>
    <cellStyle name="Normal 2 8 4 2 4" xfId="681" xr:uid="{A4D1A97C-6F07-4033-BD92-C9877895CFC7}"/>
    <cellStyle name="Normal 2 8 4 2 5" xfId="952" xr:uid="{75272F07-BBA6-4BE9-8EE3-BE488BF15E24}"/>
    <cellStyle name="Normal 2 8 4 3" xfId="337" xr:uid="{917D0647-699D-42C3-8D5B-0FCA225131AE}"/>
    <cellStyle name="Normal 2 8 4 3 2" xfId="740" xr:uid="{998CE2DA-67D4-40F9-BD41-BB61198AAE2D}"/>
    <cellStyle name="Normal 2 8 4 3 3" xfId="1014" xr:uid="{F0A2044B-ECC0-4BAF-B1E8-B59F815A573C}"/>
    <cellStyle name="Normal 2 8 4 3 4" xfId="548" xr:uid="{8494661E-D029-44D6-B105-7B6CD0968C80}"/>
    <cellStyle name="Normal 2 8 4 4" xfId="436" xr:uid="{9AB49A61-1F0A-4B6E-86FF-2D44BC54695C}"/>
    <cellStyle name="Normal 2 8 4 4 2" xfId="821" xr:uid="{71121719-9602-40F0-8BC9-DFEF942EB0C4}"/>
    <cellStyle name="Normal 2 8 4 4 3" xfId="1095" xr:uid="{2C94964F-B0D6-464A-ACAB-4EBC417F3E9B}"/>
    <cellStyle name="Normal 2 8 4 5" xfId="650" xr:uid="{D8FDD6B0-0881-42C6-9043-8979A9108AA6}"/>
    <cellStyle name="Normal 2 8 4 6" xfId="917" xr:uid="{2566F183-A798-4004-BC04-4BA0DBC941CC}"/>
    <cellStyle name="Normal 2 8 5" xfId="96" xr:uid="{00000000-0005-0000-0000-00005F000000}"/>
    <cellStyle name="Normal 2 8 5 2" xfId="338" xr:uid="{2A31D01C-1DB6-4A34-969A-3B20354BD4D5}"/>
    <cellStyle name="Normal 2 8 5 2 2" xfId="741" xr:uid="{34325988-EBAB-4393-90F5-06C1C59382AE}"/>
    <cellStyle name="Normal 2 8 5 2 3" xfId="1015" xr:uid="{DE09E917-F12D-4F82-9F34-CBC441E18E16}"/>
    <cellStyle name="Normal 2 8 5 2 4" xfId="549" xr:uid="{423C581F-0789-47C9-8626-FEEB6BF40F50}"/>
    <cellStyle name="Normal 2 8 5 3" xfId="437" xr:uid="{CF102C69-E5C7-46E8-90B2-68BFD37F6675}"/>
    <cellStyle name="Normal 2 8 5 3 2" xfId="822" xr:uid="{F9EF6BB5-9B4B-4A41-AD3F-3C84D17E5BE1}"/>
    <cellStyle name="Normal 2 8 5 3 3" xfId="1096" xr:uid="{A62F8CB3-424F-4AC3-A446-9F2F477DA035}"/>
    <cellStyle name="Normal 2 8 5 4" xfId="651" xr:uid="{FF655CED-D04B-4D84-A17D-1940155AF4D7}"/>
    <cellStyle name="Normal 2 8 5 5" xfId="918" xr:uid="{9672E652-AB6E-4E1D-A814-8D8ED58D8CA2}"/>
    <cellStyle name="Normal 2 8 6" xfId="208" xr:uid="{94D9BA8B-B441-4E91-8CF0-6EC7F9B8119B}"/>
    <cellStyle name="Normal 2 8 6 2" xfId="362" xr:uid="{44326ACB-D8EC-4BF3-AF58-8A274556C58E}"/>
    <cellStyle name="Normal 2 8 6 2 2" xfId="762" xr:uid="{09E328AC-0C41-48C8-A84C-A6A566B78293}"/>
    <cellStyle name="Normal 2 8 6 2 3" xfId="1036" xr:uid="{0B078A0B-B1C4-4B2A-AD6E-552C9EB31B72}"/>
    <cellStyle name="Normal 2 8 6 2 4" xfId="572" xr:uid="{D958CEEF-6F1B-48B5-BFD3-7B024363A996}"/>
    <cellStyle name="Normal 2 8 6 3" xfId="459" xr:uid="{7B96E517-C451-420D-BDB5-60C72B9F6DAE}"/>
    <cellStyle name="Normal 2 8 6 3 2" xfId="844" xr:uid="{A74DA61B-F04F-4933-8C07-601C78981E16}"/>
    <cellStyle name="Normal 2 8 6 3 3" xfId="1118" xr:uid="{60761F31-681E-4A3A-B53A-256DC3DAD49C}"/>
    <cellStyle name="Normal 2 8 6 4" xfId="680" xr:uid="{57A9F2DD-4466-4678-90B5-4BBFD275960D}"/>
    <cellStyle name="Normal 2 8 6 5" xfId="950" xr:uid="{A6E37029-10B5-4F28-B7FE-6A970598A730}"/>
    <cellStyle name="Normal 2 8 7" xfId="229" xr:uid="{B661CBD3-88E6-49D9-B424-D1231C723400}"/>
    <cellStyle name="Normal 2 8 7 2" xfId="378" xr:uid="{323576D7-6BF9-4956-8946-55C80D04C077}"/>
    <cellStyle name="Normal 2 8 7 2 2" xfId="775" xr:uid="{F48BD1E5-2D8F-4D5B-A580-D4450E90BC32}"/>
    <cellStyle name="Normal 2 8 7 2 3" xfId="1049" xr:uid="{B95164D3-37BA-421E-9E1C-D2396683E4DF}"/>
    <cellStyle name="Normal 2 8 7 2 4" xfId="587" xr:uid="{7745C42B-037E-42A0-AEAA-B8E0EA90A23F}"/>
    <cellStyle name="Normal 2 8 7 3" xfId="472" xr:uid="{B21303B5-6E36-4D01-A3DC-619617039DBC}"/>
    <cellStyle name="Normal 2 8 7 3 2" xfId="857" xr:uid="{C0198D82-1223-4360-B62A-C62147458016}"/>
    <cellStyle name="Normal 2 8 7 3 3" xfId="1131" xr:uid="{70332AE4-D66E-4460-A0BB-9BEFB1C95F7F}"/>
    <cellStyle name="Normal 2 8 7 4" xfId="693" xr:uid="{1D53233D-E7CA-42E7-A915-4E546FF0ADFF}"/>
    <cellStyle name="Normal 2 8 7 5" xfId="965" xr:uid="{3B6F58FA-B618-41F1-AB3C-ABC738E4B000}"/>
    <cellStyle name="Normal 2 8 8" xfId="236" xr:uid="{8CEEB3C5-1FB2-4E5C-AEA7-B55601072028}"/>
    <cellStyle name="Normal 2 8 9" xfId="260" xr:uid="{30083DEF-F45F-47B8-9967-6628A9C51E35}"/>
    <cellStyle name="Normal 2 8 9 2" xfId="402" xr:uid="{F989D66E-FD95-417B-B54C-0F399E9F0E2E}"/>
    <cellStyle name="Normal 2 8 9 2 2" xfId="789" xr:uid="{8BB13838-4262-47BA-90E1-83D3B71617E7}"/>
    <cellStyle name="Normal 2 8 9 2 3" xfId="1063" xr:uid="{4A2B6816-C4EE-4741-8CC1-12D40AAFE54D}"/>
    <cellStyle name="Normal 2 8 9 2 4" xfId="611" xr:uid="{4319DA1E-6DE9-41FB-86BC-20D083E5CA78}"/>
    <cellStyle name="Normal 2 8 9 3" xfId="486" xr:uid="{5E5F141F-B4FD-4F88-A74C-C9C777EBC60B}"/>
    <cellStyle name="Normal 2 8 9 3 2" xfId="871" xr:uid="{337F7A90-DF02-4DEA-81AE-D1C2EF53E62E}"/>
    <cellStyle name="Normal 2 8 9 3 3" xfId="1145" xr:uid="{8C87698C-D6FD-42BB-B92E-C37B2AFEF05F}"/>
    <cellStyle name="Normal 2 8 9 4" xfId="707" xr:uid="{484F5396-6D8A-482C-BA32-4007C09218DD}"/>
    <cellStyle name="Normal 2 8 9 5" xfId="979" xr:uid="{323F1B75-00BA-435B-B27E-B98924E89D1A}"/>
    <cellStyle name="Normal 2 9" xfId="97" xr:uid="{00000000-0005-0000-0000-000060000000}"/>
    <cellStyle name="Normal 2 9 2" xfId="339" xr:uid="{6D6F3808-7025-4846-9A2A-F9E5C62010FC}"/>
    <cellStyle name="Normal 2 9 2 2" xfId="742" xr:uid="{FD66A7E6-BC13-40EA-9F77-E606C069EE3D}"/>
    <cellStyle name="Normal 2 9 2 3" xfId="1016" xr:uid="{1C9C3953-415D-4ED7-8662-00395CE466B6}"/>
    <cellStyle name="Normal 2 9 2 4" xfId="550" xr:uid="{FB807587-0046-4696-B15C-A5ED1A9BD74E}"/>
    <cellStyle name="Normal 2 9 3" xfId="438" xr:uid="{ED5FC667-EE08-47AA-A886-D6161F39300E}"/>
    <cellStyle name="Normal 2 9 3 2" xfId="823" xr:uid="{54D36622-45F8-4B7E-A270-964946CC88A1}"/>
    <cellStyle name="Normal 2 9 3 3" xfId="1097" xr:uid="{7781DC8F-888B-4056-8003-D844460EE9C0}"/>
    <cellStyle name="Normal 2 9 4" xfId="652" xr:uid="{FC9E8E54-FB97-471B-9F62-F18A4E74A790}"/>
    <cellStyle name="Normal 2 9 5" xfId="919" xr:uid="{06AFF360-BA5A-43D3-89F6-94080B383253}"/>
    <cellStyle name="Normal 3" xfId="98" xr:uid="{00000000-0005-0000-0000-000061000000}"/>
    <cellStyle name="Normal 3 2" xfId="99" xr:uid="{00000000-0005-0000-0000-000062000000}"/>
    <cellStyle name="Normal 3 2 2" xfId="130" xr:uid="{CDC6CF0D-99CF-4007-AF9E-26E33A1B12F0}"/>
    <cellStyle name="Normal 3 3" xfId="211" xr:uid="{0070C566-B907-4C7E-9C97-B65EC3EFD005}"/>
    <cellStyle name="Normal 3 4" xfId="125" xr:uid="{9E372BD2-69F4-4260-B41A-EF974F3DB7C2}"/>
    <cellStyle name="Normal 4" xfId="100" xr:uid="{00000000-0005-0000-0000-000063000000}"/>
    <cellStyle name="Normal 4 2" xfId="126" xr:uid="{BD0962BD-D354-4683-8148-04A2BD52AC74}"/>
    <cellStyle name="Normal 4 2 2" xfId="349" xr:uid="{9DA99ED0-C200-4FE4-B771-C01C956217AB}"/>
    <cellStyle name="Normal 4 2 2 2" xfId="751" xr:uid="{E65305E5-6369-4899-B112-AAA3677DBEA7}"/>
    <cellStyle name="Normal 4 2 2 3" xfId="1025" xr:uid="{FE0A3114-5CF7-4C56-A6A6-7CC160B87B25}"/>
    <cellStyle name="Normal 4 2 2 4" xfId="559" xr:uid="{532498CC-C388-474D-AA5E-584AD7E5BF91}"/>
    <cellStyle name="Normal 4 2 3" xfId="448" xr:uid="{1DFDC29C-9F9F-4407-BA88-B057B45551AD}"/>
    <cellStyle name="Normal 4 2 3 2" xfId="833" xr:uid="{26A889CE-7712-4F45-BED3-9F2D93E90D5C}"/>
    <cellStyle name="Normal 4 2 3 3" xfId="1107" xr:uid="{29FCAB96-36A6-451F-8525-4DFE31EC9090}"/>
    <cellStyle name="Normal 4 2 4" xfId="665" xr:uid="{49547908-5EE1-4703-89F2-91BFFC62B47F}"/>
    <cellStyle name="Normal 4 2 5" xfId="933" xr:uid="{E691BD14-FFEE-4618-9CF0-9C7FD844D6F0}"/>
    <cellStyle name="Normal 4 3" xfId="218" xr:uid="{B185C799-D843-4232-B497-8F4E7E6A440C}"/>
    <cellStyle name="Normal 4 3 2" xfId="368" xr:uid="{1D22FAD7-515C-441A-87CD-007DDBEECEB1}"/>
    <cellStyle name="Normal 4 3 2 2" xfId="765" xr:uid="{695BDFE8-D28C-4CD5-8B1F-BC6442F451C4}"/>
    <cellStyle name="Normal 4 3 2 3" xfId="1039" xr:uid="{97E4CED1-1F84-45C6-9B10-D68F7AB0FFBC}"/>
    <cellStyle name="Normal 4 3 2 4" xfId="577" xr:uid="{683F8F32-4EB4-467E-947A-B8FDC936D8C8}"/>
    <cellStyle name="Normal 4 3 3" xfId="462" xr:uid="{D8316614-1E21-4731-B725-B6A10D8FE71E}"/>
    <cellStyle name="Normal 4 3 3 2" xfId="847" xr:uid="{863FBB92-3D56-41D1-9061-9E709A62C66C}"/>
    <cellStyle name="Normal 4 3 3 3" xfId="1121" xr:uid="{205375A0-38AF-4424-AB75-195A4ECBDA5E}"/>
    <cellStyle name="Normal 4 3 4" xfId="683" xr:uid="{9CE98017-22BD-46C0-A1BE-8D9134C4D42D}"/>
    <cellStyle name="Normal 4 3 5" xfId="954" xr:uid="{5F3094E8-BD97-4AE5-8F5F-351D253D82C8}"/>
    <cellStyle name="Normal 4 4" xfId="250" xr:uid="{23B7DD76-B6AD-4F69-B063-AAB038B2E681}"/>
    <cellStyle name="Normal 4 4 2" xfId="393" xr:uid="{ED89A702-CB5B-4BF0-8668-09BD86F75372}"/>
    <cellStyle name="Normal 4 4 2 2" xfId="782" xr:uid="{64A22BF5-76DF-4E79-8320-9C5CA005C0B7}"/>
    <cellStyle name="Normal 4 4 2 3" xfId="1056" xr:uid="{730AAB51-87E8-4466-8811-2F23B22347EE}"/>
    <cellStyle name="Normal 4 4 2 4" xfId="602" xr:uid="{D2E0071C-5535-4553-A9A4-99FB17108160}"/>
    <cellStyle name="Normal 4 4 3" xfId="479" xr:uid="{36ADC101-C034-4B2F-B21A-038D59D65FEB}"/>
    <cellStyle name="Normal 4 4 3 2" xfId="864" xr:uid="{3FAFA6B6-1354-412B-87C6-1A4E99A0BD23}"/>
    <cellStyle name="Normal 4 4 3 3" xfId="1138" xr:uid="{1EE5AE09-8143-4600-B702-26C4F60B8379}"/>
    <cellStyle name="Normal 4 4 4" xfId="700" xr:uid="{43587A12-A572-458C-B549-85D1499D5AB8}"/>
    <cellStyle name="Normal 4 4 5" xfId="972" xr:uid="{69E7485B-1E3F-46C8-948D-0C2C329DC1DD}"/>
    <cellStyle name="Normal 4 5" xfId="340" xr:uid="{4DB844C7-BA68-49FB-8C2E-5789F952C11F}"/>
    <cellStyle name="Normal 4 5 2" xfId="743" xr:uid="{7F9CDEBD-E8F0-4910-A2CF-3DB19DAFC3C4}"/>
    <cellStyle name="Normal 4 5 3" xfId="1017" xr:uid="{93A7A78B-3913-4CA6-B107-411E9B02471A}"/>
    <cellStyle name="Normal 4 5 4" xfId="551" xr:uid="{51B0F06C-F79D-47ED-A4F0-CD41C318498C}"/>
    <cellStyle name="Normal 4 6" xfId="439" xr:uid="{0A6026FC-D4CE-4292-9056-6520493E8352}"/>
    <cellStyle name="Normal 4 6 2" xfId="824" xr:uid="{11E80E48-9705-4357-B5B0-72FD050F288B}"/>
    <cellStyle name="Normal 4 6 3" xfId="1098" xr:uid="{83D4350E-4AA4-47D8-8293-C47632E2BAD6}"/>
    <cellStyle name="Normal 4 7" xfId="654" xr:uid="{9695DD92-4FC9-4084-A982-2AB4BA3A46AE}"/>
    <cellStyle name="Normal 4 8" xfId="921" xr:uid="{4052F9BB-B017-419D-ABEA-BC9D571D2912}"/>
    <cellStyle name="Normal 5" xfId="101" xr:uid="{00000000-0005-0000-0000-000064000000}"/>
    <cellStyle name="Normal 5 2" xfId="102" xr:uid="{00000000-0005-0000-0000-000065000000}"/>
    <cellStyle name="Normal 5 2 2" xfId="194" xr:uid="{FCC5AB00-D849-4B71-B9D7-0FBEE736468E}"/>
    <cellStyle name="Normal 5 3" xfId="103" xr:uid="{00000000-0005-0000-0000-000066000000}"/>
    <cellStyle name="Normal 5 3 2" xfId="195" xr:uid="{1ED1FBBD-BE0A-44B7-A31F-784A95517065}"/>
    <cellStyle name="Normal 6" xfId="104" xr:uid="{00000000-0005-0000-0000-000067000000}"/>
    <cellStyle name="Normal 6 10" xfId="655" xr:uid="{F0D43702-61E1-4163-BDE5-BEC93D723A42}"/>
    <cellStyle name="Normal 6 11" xfId="923" xr:uid="{1C73A2ED-EED6-4FB8-B710-BC5AA01B6187}"/>
    <cellStyle name="Normal 6 2" xfId="105" xr:uid="{00000000-0005-0000-0000-000068000000}"/>
    <cellStyle name="Normal 6 2 2" xfId="342" xr:uid="{1DD4BA30-CC57-4B0F-A042-77CD3877FD2B}"/>
    <cellStyle name="Normal 6 2 2 2" xfId="745" xr:uid="{AD051B8E-B298-46E9-A5E2-F0CBDFA26B3E}"/>
    <cellStyle name="Normal 6 2 2 3" xfId="1019" xr:uid="{A9422468-1E8A-475B-A3AA-A21985499C09}"/>
    <cellStyle name="Normal 6 2 2 4" xfId="553" xr:uid="{D8CE471A-4224-4913-9963-28F0D977838F}"/>
    <cellStyle name="Normal 6 2 3" xfId="442" xr:uid="{6E021B7D-3BED-4CA9-BA12-0C42C96AC147}"/>
    <cellStyle name="Normal 6 2 3 2" xfId="827" xr:uid="{D20D3030-FC37-4C60-B982-F79E4EE92689}"/>
    <cellStyle name="Normal 6 2 3 3" xfId="1101" xr:uid="{D836E461-5520-4BC4-A384-72C26AD66861}"/>
    <cellStyle name="Normal 6 2 4" xfId="656" xr:uid="{315B80D2-D1E4-413C-88F4-26251E20D4AC}"/>
    <cellStyle name="Normal 6 2 5" xfId="924" xr:uid="{6042D638-0D1C-4E83-B940-72456AD14968}"/>
    <cellStyle name="Normal 6 3" xfId="106" xr:uid="{00000000-0005-0000-0000-000069000000}"/>
    <cellStyle name="Normal 6 3 2" xfId="343" xr:uid="{5E03C737-53B1-48BF-AD4D-7FDD2E70A883}"/>
    <cellStyle name="Normal 6 3 2 2" xfId="746" xr:uid="{728C3859-5AC1-40C8-BB07-558A2214C652}"/>
    <cellStyle name="Normal 6 3 2 3" xfId="1020" xr:uid="{ED026190-2B5E-4257-9AB3-97596470934A}"/>
    <cellStyle name="Normal 6 3 2 4" xfId="554" xr:uid="{BD3957F7-5543-4307-8F08-6EB95B5BD6C4}"/>
    <cellStyle name="Normal 6 3 3" xfId="443" xr:uid="{2AA0C514-4012-4677-8279-BB73BEC19EF9}"/>
    <cellStyle name="Normal 6 3 3 2" xfId="828" xr:uid="{AF83DF98-1EF0-4BB5-BF08-93E007C2D658}"/>
    <cellStyle name="Normal 6 3 3 3" xfId="1102" xr:uid="{CEE559CA-31F3-40A5-89D8-DE32B5CD8480}"/>
    <cellStyle name="Normal 6 3 4" xfId="657" xr:uid="{B6044956-5F0B-46AA-8049-EA01EA5BD03F}"/>
    <cellStyle name="Normal 6 3 5" xfId="925" xr:uid="{D84362F9-FF52-4FEE-AF52-D0297F6F6AF1}"/>
    <cellStyle name="Normal 6 4" xfId="107" xr:uid="{00000000-0005-0000-0000-00006A000000}"/>
    <cellStyle name="Normal 6 4 2" xfId="344" xr:uid="{5AE84B51-4D56-4C2F-89AE-FD94FEEC2740}"/>
    <cellStyle name="Normal 6 4 2 2" xfId="747" xr:uid="{5138F197-3F79-4C4C-AC80-4E444951E18F}"/>
    <cellStyle name="Normal 6 4 2 3" xfId="1021" xr:uid="{294681D3-77EC-4262-BE97-92B18DF62D67}"/>
    <cellStyle name="Normal 6 4 2 4" xfId="555" xr:uid="{0F5CAA75-0A6E-44CD-AEFC-36CE4B333B00}"/>
    <cellStyle name="Normal 6 4 3" xfId="444" xr:uid="{95430DAD-46B3-4957-A747-6304D71763B9}"/>
    <cellStyle name="Normal 6 4 3 2" xfId="829" xr:uid="{29962C28-3958-490F-9C0A-99A84FC6DB15}"/>
    <cellStyle name="Normal 6 4 3 3" xfId="1103" xr:uid="{8588174F-76D1-4634-8398-4D5938E71BE3}"/>
    <cellStyle name="Normal 6 4 4" xfId="658" xr:uid="{E0A1F40D-7FD1-42B1-A357-9778860653B2}"/>
    <cellStyle name="Normal 6 4 5" xfId="926" xr:uid="{8E6159BD-56FF-4DC3-877B-D262906C5032}"/>
    <cellStyle name="Normal 6 5" xfId="127" xr:uid="{B814E0AA-6E3A-4CE0-8EDC-EEA3F7861648}"/>
    <cellStyle name="Normal 6 5 2" xfId="350" xr:uid="{94E2F60D-69C8-4F7B-8B81-C4DC0285DA07}"/>
    <cellStyle name="Normal 6 5 2 2" xfId="752" xr:uid="{47EA7F96-29FE-4940-94DA-B7C104C73D65}"/>
    <cellStyle name="Normal 6 5 2 3" xfId="1026" xr:uid="{2313BB0A-FC43-48A2-93B8-16AEF3FD5ECD}"/>
    <cellStyle name="Normal 6 5 2 4" xfId="560" xr:uid="{B5099BAF-2B24-4110-96FB-00740BF3C0E0}"/>
    <cellStyle name="Normal 6 5 3" xfId="449" xr:uid="{5697D205-9BEB-4666-97B4-408491F54850}"/>
    <cellStyle name="Normal 6 5 3 2" xfId="834" xr:uid="{4A16C10D-2F93-4C01-954F-40BE779E2D6B}"/>
    <cellStyle name="Normal 6 5 3 3" xfId="1108" xr:uid="{2E4A754A-0D1F-4988-AC1C-4F653E19ADA7}"/>
    <cellStyle name="Normal 6 5 4" xfId="666" xr:uid="{7B40D799-BD45-4A4B-BECF-EDE229B7B36E}"/>
    <cellStyle name="Normal 6 5 5" xfId="934" xr:uid="{FA7E1257-FABE-4AB1-9457-68DCDAD084CB}"/>
    <cellStyle name="Normal 6 6" xfId="220" xr:uid="{CB8A39B2-8AC2-4E19-91C4-66D607430965}"/>
    <cellStyle name="Normal 6 6 2" xfId="369" xr:uid="{0A90CE07-D44B-4A48-AE06-0EAC639D84E3}"/>
    <cellStyle name="Normal 6 6 2 2" xfId="766" xr:uid="{AA89D527-BC1F-4759-B930-E48E5B9D7CC6}"/>
    <cellStyle name="Normal 6 6 2 3" xfId="1040" xr:uid="{53245826-A875-4E6D-81AA-8D475DBE5258}"/>
    <cellStyle name="Normal 6 6 2 4" xfId="578" xr:uid="{4F246344-6F00-4978-9044-1CAEBD9B9FD5}"/>
    <cellStyle name="Normal 6 6 3" xfId="463" xr:uid="{4C304AFA-81FA-4DD2-933F-046A755BC662}"/>
    <cellStyle name="Normal 6 6 3 2" xfId="848" xr:uid="{BADFCC9C-1C57-4E68-9729-4852D1058A62}"/>
    <cellStyle name="Normal 6 6 3 3" xfId="1122" xr:uid="{6F5C69E2-BFD9-460E-9144-4CC319789C72}"/>
    <cellStyle name="Normal 6 6 4" xfId="684" xr:uid="{BF7E03A4-B659-4C99-A0D0-2276FF5CA5EE}"/>
    <cellStyle name="Normal 6 6 5" xfId="956" xr:uid="{D145A96A-D597-4A40-8A83-3209DFE6FADF}"/>
    <cellStyle name="Normal 6 7" xfId="251" xr:uid="{0AD875DD-0BAC-4A79-9425-AC1DAB5F4B32}"/>
    <cellStyle name="Normal 6 7 2" xfId="394" xr:uid="{FB1D6249-90FF-46D1-9DAD-DB431D513335}"/>
    <cellStyle name="Normal 6 7 2 2" xfId="783" xr:uid="{78292ADB-048F-44D6-983A-7CF5EB95B9F1}"/>
    <cellStyle name="Normal 6 7 2 3" xfId="1057" xr:uid="{A46CA432-458F-460F-A5F4-1BC3194BB680}"/>
    <cellStyle name="Normal 6 7 2 4" xfId="603" xr:uid="{FD2AA227-78AA-4990-A505-2BE93DAF676D}"/>
    <cellStyle name="Normal 6 7 3" xfId="480" xr:uid="{3E8ADD54-41BE-446A-9142-A07C406DD689}"/>
    <cellStyle name="Normal 6 7 3 2" xfId="865" xr:uid="{2A9A80C3-2B75-4472-89E4-1272E0BCC1C9}"/>
    <cellStyle name="Normal 6 7 3 3" xfId="1139" xr:uid="{82A4D101-D0AD-4844-95C7-B9549F714965}"/>
    <cellStyle name="Normal 6 7 4" xfId="701" xr:uid="{EE739450-D949-42D8-928D-2074DAD08D16}"/>
    <cellStyle name="Normal 6 7 5" xfId="973" xr:uid="{DD98E4C9-F5AE-4CF9-9D7A-EA3653F8D1D6}"/>
    <cellStyle name="Normal 6 8" xfId="341" xr:uid="{0CBBB5BA-2670-4D0E-87E6-2C74A4187F74}"/>
    <cellStyle name="Normal 6 8 2" xfId="744" xr:uid="{D71F8F6D-FA5A-4EB6-ACB2-0D4EC5AED120}"/>
    <cellStyle name="Normal 6 8 3" xfId="1018" xr:uid="{E8AC4ECA-8443-4A29-B234-DA111A2DCDB8}"/>
    <cellStyle name="Normal 6 8 4" xfId="552" xr:uid="{0D283D0A-B257-442C-AF48-F739A82E4377}"/>
    <cellStyle name="Normal 6 9" xfId="441" xr:uid="{08B24C47-AFBB-44FC-B667-54F5CA88E57D}"/>
    <cellStyle name="Normal 6 9 2" xfId="826" xr:uid="{10CECEA8-DF7F-40C4-8FDF-1DFB215AC828}"/>
    <cellStyle name="Normal 6 9 3" xfId="1100" xr:uid="{16902E09-136A-495A-9208-25E62C007AAF}"/>
    <cellStyle name="Normal 7" xfId="108" xr:uid="{00000000-0005-0000-0000-00006B000000}"/>
    <cellStyle name="Normal 7 2" xfId="206" xr:uid="{9B9AD87A-7F6C-48C2-8B3B-FBF3E27C6917}"/>
    <cellStyle name="Normal 7 2 2" xfId="361" xr:uid="{2F063A6D-28A2-49A6-A14F-E78610E04C46}"/>
    <cellStyle name="Normal 7 2 2 2" xfId="571" xr:uid="{5C358D3A-E500-42DE-A4F2-3376AB88E9D7}"/>
    <cellStyle name="Normal 7 2 3" xfId="498" xr:uid="{57A653D1-26BC-47AA-9D82-5A44B22EEB79}"/>
    <cellStyle name="Normal 7 3" xfId="258" xr:uid="{FC35811A-2154-4082-8AA8-7FF67C9C5937}"/>
    <cellStyle name="Normal 7 3 2" xfId="401" xr:uid="{32ACF5E1-48CC-4FB2-A2F5-32AD6FC14CA7}"/>
    <cellStyle name="Normal 7 3 2 2" xfId="610" xr:uid="{9769FBA7-F636-40E2-867A-E30D87032299}"/>
    <cellStyle name="Normal 7 3 3" xfId="513" xr:uid="{4D1E15F8-1DE7-49FC-A52C-32DF35A7E42D}"/>
    <cellStyle name="Normal 7 4" xfId="345" xr:uid="{29851477-F062-4F96-9FD7-A388F90E7E92}"/>
    <cellStyle name="Normal 7 4 2" xfId="748" xr:uid="{53301405-757F-4745-9153-2C63BFA03D5F}"/>
    <cellStyle name="Normal 7 4 3" xfId="1022" xr:uid="{527D7DA8-A1C5-41EB-B0B5-269518A3F41F}"/>
    <cellStyle name="Normal 7 4 4" xfId="556" xr:uid="{D70D330B-C15D-4479-8E80-D2938D79FF07}"/>
    <cellStyle name="Normal 7 5" xfId="445" xr:uid="{502EBD06-F43E-4C71-A7BF-808E8A36C4AF}"/>
    <cellStyle name="Normal 7 5 2" xfId="830" xr:uid="{E95F3735-4A83-496D-85A0-9E8F7712FB6C}"/>
    <cellStyle name="Normal 7 5 3" xfId="1104" xr:uid="{2ECF9169-40F5-4392-B467-BCA053B985FB}"/>
    <cellStyle name="Normal 7 6" xfId="659" xr:uid="{05FE8577-D5C3-4F6F-9663-9B9CEBE298FC}"/>
    <cellStyle name="Normal 7 7" xfId="927" xr:uid="{F756394A-A8AF-49E0-9D93-4340D869C6D9}"/>
    <cellStyle name="Normal 8" xfId="209" xr:uid="{592B478F-3E3A-4AC6-8DED-7CEA783BD28E}"/>
    <cellStyle name="Normal 8 2" xfId="261" xr:uid="{44910A65-6225-49CB-862D-0B329A998610}"/>
    <cellStyle name="Normal 8 2 2" xfId="403" xr:uid="{EA67E933-AFCB-4911-8296-27B5B41FDFFA}"/>
    <cellStyle name="Normal 8 2 2 2" xfId="612" xr:uid="{CF3D3756-D029-4405-AE69-24F96CA71F44}"/>
    <cellStyle name="Normal 8 2 3" xfId="515" xr:uid="{80EDCF36-76C3-47F7-80EA-AE6257DF07A1}"/>
    <cellStyle name="Normal 8 3" xfId="363" xr:uid="{A8B0BB05-75D1-4FF7-9071-4DF17F8A01B9}"/>
    <cellStyle name="Normal 8 3 2" xfId="573" xr:uid="{6C7E784E-8A9A-4F31-AE09-CD36E8B7B169}"/>
    <cellStyle name="Normal 8 4" xfId="500" xr:uid="{78EAFDAE-5DEC-42C6-B436-D215178EE3F4}"/>
    <cellStyle name="Normal 9" xfId="210" xr:uid="{A7266E29-2013-467C-BA90-5E7E66121133}"/>
    <cellStyle name="Normal 9 2" xfId="262" xr:uid="{D1B4A0ED-1532-4184-BFE1-95765BDBF6EF}"/>
    <cellStyle name="Normal 9 2 2" xfId="404" xr:uid="{F1443576-044B-4D31-8EA1-29A117BF1F31}"/>
    <cellStyle name="Normal 9 2 2 2" xfId="613" xr:uid="{DA05BC72-09F9-4B9B-AA5A-E0D8E55E97A5}"/>
    <cellStyle name="Normal 9 2 3" xfId="516" xr:uid="{3622E430-5E6F-4504-8103-4D9AA0B812B3}"/>
    <cellStyle name="Normal 9 3" xfId="364" xr:uid="{2BCC81E4-7E4E-4B7D-9086-E7B6847A52E0}"/>
    <cellStyle name="Normal 9 3 2" xfId="574" xr:uid="{5BB5A5D1-B81A-46DC-A7BC-032DB2FB3165}"/>
    <cellStyle name="Normal 9 4" xfId="501" xr:uid="{AFFF537A-D052-4CA2-B500-667C117BB923}"/>
    <cellStyle name="Normal_Anexa personal din sistemul sanitar veterinar" xfId="109" xr:uid="{00000000-0005-0000-0000-00006C000000}"/>
    <cellStyle name="Normal_Anexa personal din sistemul sanitar veterinar 2" xfId="212" xr:uid="{B88FA06A-5FE7-4638-B294-4712255C8F12}"/>
    <cellStyle name="Normal_institutii de spectacole" xfId="110" xr:uid="{00000000-0005-0000-0000-00006D000000}"/>
    <cellStyle name="Normal_Prop Lege San Veter 11 06 09 ora 17 BUN" xfId="111" xr:uid="{00000000-0005-0000-0000-00006E000000}"/>
    <cellStyle name="Normal_Prop Lege San Veter 11 06 09 ora 17 BUN 2" xfId="112" xr:uid="{00000000-0005-0000-0000-00006F000000}"/>
    <cellStyle name="Normal_Prop Lege San Veter 11 06 09 ora 17 BUN 3" xfId="215" xr:uid="{90EC4803-0142-4BCB-BA7D-C092C27436FA}"/>
    <cellStyle name="Normal_Salarii conducere MFP pt. imprimare" xfId="113" xr:uid="{00000000-0005-0000-0000-000070000000}"/>
    <cellStyle name="Normal_Salarii conducere MFP pt. imprimare 2" xfId="114" xr:uid="{00000000-0005-0000-0000-000071000000}"/>
    <cellStyle name="Normal_Salarii conducere MFP pt. imprimare 2 2" xfId="219" xr:uid="{3AA97A4F-404C-4311-A788-AC1FF8E3CD2A}"/>
    <cellStyle name="Normal_Salarii conducere MFP pt. imprimare 3" xfId="213" xr:uid="{574FBA21-4672-42EF-A40B-F604571DD036}"/>
    <cellStyle name="Note 2" xfId="115" xr:uid="{00000000-0005-0000-0000-000072000000}"/>
    <cellStyle name="Note 2 2" xfId="196" xr:uid="{435900F9-9C70-487B-B69E-353D16414D2E}"/>
    <cellStyle name="Note 2 2 2" xfId="714" xr:uid="{6666FD18-15DF-442C-88BA-B37A073C8582}"/>
    <cellStyle name="Note 2 2 3" xfId="986" xr:uid="{E14405A2-9813-4B7F-8609-E4BBD857B0FF}"/>
    <cellStyle name="Note 2 3" xfId="346" xr:uid="{D4AD6C4A-8FF8-4305-95AF-C43DCC667FEA}"/>
    <cellStyle name="Note 2 3 2" xfId="880" xr:uid="{E5DCA1FF-176F-4827-A1FD-B7173D903D4D}"/>
    <cellStyle name="Note 2 3 3" xfId="1154" xr:uid="{9A93FC86-9B6C-46DA-9975-6241B90DDD66}"/>
    <cellStyle name="Note 2 4" xfId="671" xr:uid="{6D54B9D5-6D77-4EDC-B950-C9BE28B120B4}"/>
    <cellStyle name="Note 2 5" xfId="940" xr:uid="{57979398-5202-428B-9ED6-F44421FECAF3}"/>
    <cellStyle name="Output 2" xfId="116" xr:uid="{00000000-0005-0000-0000-000073000000}"/>
    <cellStyle name="Output 2 2" xfId="197" xr:uid="{4B8B163C-8EFA-489D-90AC-58F35E9FABEE}"/>
    <cellStyle name="Output 2 2 2" xfId="354" xr:uid="{EBA9CE2B-4ABE-4536-B386-87FBF20B09AB}"/>
    <cellStyle name="Output 2 2 2 2" xfId="756" xr:uid="{89DA840D-4C3B-42A5-AA40-B1E0DC80A788}"/>
    <cellStyle name="Output 2 2 2 3" xfId="881" xr:uid="{00862C9B-C430-4374-B813-0E8A0DC01E86}"/>
    <cellStyle name="Output 2 2 2 4" xfId="1030" xr:uid="{C9146B42-906A-4742-AD75-964F3AE4C62D}"/>
    <cellStyle name="Output 2 2 2 5" xfId="1155" xr:uid="{77A6E240-CF3F-4AD2-87E0-91E197E8F1AD}"/>
    <cellStyle name="Output 2 2 2 6" xfId="922" xr:uid="{737B6B0B-E8E4-42F6-96C7-129C37374D05}"/>
    <cellStyle name="Output 2 2 2 7" xfId="564" xr:uid="{353C1434-739B-4FF7-B8FB-21C464BD8FB4}"/>
    <cellStyle name="Output 2 2 3" xfId="491" xr:uid="{442A74F3-8605-4F29-8795-62969916DE3D}"/>
    <cellStyle name="Output 2 2 3 2" xfId="876" xr:uid="{ECD03533-E031-47D8-AA0F-C88E85A05C72}"/>
    <cellStyle name="Output 2 2 3 3" xfId="886" xr:uid="{2CB6A18F-7C48-4C63-B1CE-6BCD79CEA9F9}"/>
    <cellStyle name="Output 2 2 3 4" xfId="1150" xr:uid="{D9A06205-3084-4729-8C7A-E7EA343FBFFA}"/>
    <cellStyle name="Output 2 2 3 5" xfId="1162" xr:uid="{7914FDC5-BD27-4934-93A1-D4A4EA25D85A}"/>
    <cellStyle name="Output 2 2 3 6" xfId="1164" xr:uid="{790601B1-F38F-420C-948B-2AC5082A027D}"/>
    <cellStyle name="Output 2 2 4" xfId="673" xr:uid="{A34ED3E8-E636-45C0-AFE1-DB931393F14A}"/>
    <cellStyle name="Output 2 2 5" xfId="669" xr:uid="{6FB33D44-A8A3-45C9-8B64-69D323BE55E9}"/>
    <cellStyle name="Output 2 2 6" xfId="943" xr:uid="{360199F4-C730-4450-8629-E708BB6A314E}"/>
    <cellStyle name="Output 2 2 7" xfId="938" xr:uid="{E5D78484-C889-4746-A988-67F4CC41E378}"/>
    <cellStyle name="Output 2 2 8" xfId="1161" xr:uid="{F0566986-6618-49B5-A84C-450FFF338B2F}"/>
    <cellStyle name="Output 2 3" xfId="411" xr:uid="{099B811F-AA1F-4C00-A159-219EC4CA3B61}"/>
    <cellStyle name="Output 2 3 2" xfId="796" xr:uid="{C9952059-5182-49FB-AF73-09A761044EEC}"/>
    <cellStyle name="Output 2 3 3" xfId="883" xr:uid="{0F1CE321-10F0-4129-BBF6-E20A4D111C5A}"/>
    <cellStyle name="Output 2 3 4" xfId="1070" xr:uid="{95BAB8A2-A6DD-44D8-95A8-334F03715E9C}"/>
    <cellStyle name="Output 2 3 5" xfId="1158" xr:uid="{081B3A81-9CEF-4C36-80F1-09FF24B01FE6}"/>
    <cellStyle name="Output 2 3 6" xfId="951" xr:uid="{872EBE24-2EF1-4BB3-AD11-96311A6B92D6}"/>
    <cellStyle name="Output 2 3 7" xfId="620" xr:uid="{8F60EA44-4388-42D4-AD1F-A0494F068E29}"/>
    <cellStyle name="Output 2 4" xfId="493" xr:uid="{A012F544-36B2-447F-BA1E-283F20A45FEE}"/>
    <cellStyle name="Output 2 4 2" xfId="878" xr:uid="{807BAB92-8984-40A4-AE28-5CB0B849DBEA}"/>
    <cellStyle name="Output 2 4 3" xfId="887" xr:uid="{F3281C04-CDBC-4693-9249-1A226F51DF96}"/>
    <cellStyle name="Output 2 4 4" xfId="1152" xr:uid="{7D8E8734-AA0F-4AC7-AE4D-28722D93FD64}"/>
    <cellStyle name="Output 2 4 5" xfId="1163" xr:uid="{6FEF6402-4075-494E-839E-5C1BB62F5111}"/>
    <cellStyle name="Output 2 4 6" xfId="1165" xr:uid="{1FED4900-F9E5-4CA4-8FD9-48C165A0F297}"/>
    <cellStyle name="Output 2 5" xfId="660" xr:uid="{7B0A6E31-C444-43EC-91E1-E142B03D4901}"/>
    <cellStyle name="Output 2 6" xfId="625" xr:uid="{B4875D4C-A402-4A83-A9EB-A78081E6AB7F}"/>
    <cellStyle name="Output 2 7" xfId="928" xr:uid="{68815544-2604-4C95-B7CE-95E88763991C}"/>
    <cellStyle name="Output 2 8" xfId="892" xr:uid="{3A4B65B1-4AE7-4CD7-887B-B3662E570183}"/>
    <cellStyle name="Output 2 9" xfId="1156" xr:uid="{8583B00D-3516-4D3F-9C18-CFF4C4CE7FA1}"/>
    <cellStyle name="Percent 2" xfId="117" xr:uid="{00000000-0005-0000-0000-000075000000}"/>
    <cellStyle name="Percent 2 2" xfId="129" xr:uid="{95BD8DC3-5396-4FA0-940F-FBD229512C34}"/>
    <cellStyle name="Percent 2 2 2" xfId="352" xr:uid="{E66F74EA-3073-4FA9-A1F6-83681350F23A}"/>
    <cellStyle name="Percent 2 2 2 2" xfId="754" xr:uid="{18225702-32AD-4ABA-BA8C-F4D212A0780C}"/>
    <cellStyle name="Percent 2 2 2 3" xfId="1028" xr:uid="{78D24527-7946-416C-9A37-9C459C318A74}"/>
    <cellStyle name="Percent 2 2 2 4" xfId="562" xr:uid="{04BCC109-D008-4F54-BBBE-338A3D14E238}"/>
    <cellStyle name="Percent 2 2 3" xfId="451" xr:uid="{1EA4E101-E74F-4384-ADEE-CD68ED827AF2}"/>
    <cellStyle name="Percent 2 2 3 2" xfId="836" xr:uid="{1D3F0F85-E84D-426C-9EEB-5732565AB25C}"/>
    <cellStyle name="Percent 2 2 3 3" xfId="1110" xr:uid="{478E083D-D2C9-4FE5-976F-3EC9DA23F56D}"/>
    <cellStyle name="Percent 2 2 4" xfId="668" xr:uid="{42E12A58-F64F-4938-BB89-AE2EEA811EAF}"/>
    <cellStyle name="Percent 2 2 5" xfId="936" xr:uid="{F39F6E3F-1606-4DCD-BA7D-BA54AF64A7B1}"/>
    <cellStyle name="Percent 2 3" xfId="222" xr:uid="{C47954ED-71CF-4FBE-8A10-9632E49AF16F}"/>
    <cellStyle name="Percent 2 3 2" xfId="371" xr:uid="{61632027-D529-4825-A06E-AFF9DA1F6C9F}"/>
    <cellStyle name="Percent 2 3 2 2" xfId="768" xr:uid="{F826A07B-8704-4D22-8855-508C1300F9B6}"/>
    <cellStyle name="Percent 2 3 2 3" xfId="1042" xr:uid="{62AD32CA-71DD-4A4A-9E78-76D1EFD854BE}"/>
    <cellStyle name="Percent 2 3 2 4" xfId="580" xr:uid="{56D1DFC3-DE92-44A7-95A7-C7FE3F38D84B}"/>
    <cellStyle name="Percent 2 3 3" xfId="465" xr:uid="{B96B9E3C-F152-435C-99CA-338E44E2495E}"/>
    <cellStyle name="Percent 2 3 3 2" xfId="850" xr:uid="{8688E176-718B-4B66-BC64-F5FFB16159D2}"/>
    <cellStyle name="Percent 2 3 3 3" xfId="1124" xr:uid="{AC7D1EDD-E42B-44DC-8102-813A8A5B0C82}"/>
    <cellStyle name="Percent 2 3 4" xfId="686" xr:uid="{B5D72B26-36FC-4F1E-8DC6-7032E4FE7FB8}"/>
    <cellStyle name="Percent 2 3 5" xfId="958" xr:uid="{7A1AE3F8-EA45-4349-9C72-F03FDDF39F62}"/>
    <cellStyle name="Percent 2 4" xfId="248" xr:uid="{05DBDC94-6027-4FAC-ABB0-7F7B651D4ACF}"/>
    <cellStyle name="Percent 2 5" xfId="252" xr:uid="{85F0BC65-DC98-4B15-8563-065952C3162F}"/>
    <cellStyle name="Percent 2 5 2" xfId="395" xr:uid="{D5155634-C049-46CC-B46B-C72DA4311351}"/>
    <cellStyle name="Percent 2 5 2 2" xfId="784" xr:uid="{D0C20CFB-F163-4733-9BFD-207FB706DD4C}"/>
    <cellStyle name="Percent 2 5 2 3" xfId="1058" xr:uid="{968A4D0A-7DAA-48FF-915C-7CA262D3E1AB}"/>
    <cellStyle name="Percent 2 5 2 4" xfId="604" xr:uid="{C08F4100-4CD7-4DC9-B1AC-4DBAE5071C9E}"/>
    <cellStyle name="Percent 2 5 3" xfId="481" xr:uid="{3E7E730B-A9DB-442C-B352-940C9AA47A99}"/>
    <cellStyle name="Percent 2 5 3 2" xfId="866" xr:uid="{E3252D3B-BD7A-4C13-BE3B-51DA7CA4417D}"/>
    <cellStyle name="Percent 2 5 3 3" xfId="1140" xr:uid="{41256A64-B1AF-4A91-A2D0-B01427150D01}"/>
    <cellStyle name="Percent 2 5 4" xfId="702" xr:uid="{482ADACD-C19B-41CE-81F4-DE3335D374B2}"/>
    <cellStyle name="Percent 2 5 5" xfId="974" xr:uid="{E4F144A7-8C21-43B3-A8B0-76FF88425BDA}"/>
    <cellStyle name="Percent 2 6" xfId="347" xr:uid="{C55AC964-7359-480C-8EDB-2430C4D117F5}"/>
    <cellStyle name="Percent 2 6 2" xfId="749" xr:uid="{101F216C-D349-47C6-8107-F337681FD926}"/>
    <cellStyle name="Percent 2 6 3" xfId="1023" xr:uid="{F48E77BA-FC4B-4C5F-9659-FE2167F54CCB}"/>
    <cellStyle name="Percent 2 6 4" xfId="557" xr:uid="{EFE56C52-B3FB-4626-8DBE-7416469F43EF}"/>
    <cellStyle name="Percent 2 7" xfId="446" xr:uid="{8FB99D0D-7619-4DBE-BC3C-5808232F5D1E}"/>
    <cellStyle name="Percent 2 7 2" xfId="831" xr:uid="{B413C5DE-1D5F-4A02-BD55-9EF1D642F189}"/>
    <cellStyle name="Percent 2 7 3" xfId="1105" xr:uid="{B806C221-17E4-46D4-B330-DD41A2797428}"/>
    <cellStyle name="Percent 2 8" xfId="661" xr:uid="{3658C5C5-6638-4DD4-8E41-96588240F825}"/>
    <cellStyle name="Percent 2 9" xfId="929" xr:uid="{50480842-BCB5-4623-9739-EA58F7997271}"/>
    <cellStyle name="Percent 3" xfId="118" xr:uid="{00000000-0005-0000-0000-000076000000}"/>
    <cellStyle name="Procent" xfId="2" builtinId="5"/>
    <cellStyle name="Procent 2" xfId="234" xr:uid="{34C02D7D-188A-4BF7-969C-5AF289E375F0}"/>
    <cellStyle name="Procent 2 2" xfId="383" xr:uid="{D1363D0B-AB82-4022-9FC7-245BFAA23CCE}"/>
    <cellStyle name="Procent 2 2 2" xfId="592" xr:uid="{A5408C49-B5BD-4175-9ECB-0347EC7C767B}"/>
    <cellStyle name="Procent 2 3" xfId="504" xr:uid="{FA46A725-1E68-47BB-9D6B-C5D99092CCA6}"/>
    <cellStyle name="Procent 3" xfId="246" xr:uid="{43EF6A6C-F207-40FE-8FE4-74C356CA1C1A}"/>
    <cellStyle name="Procent 3 2" xfId="391" xr:uid="{3A1D4CB5-6632-41DF-921A-8255DD1F059B}"/>
    <cellStyle name="Procent 3 2 2" xfId="600" xr:uid="{96D8C134-E777-4E7B-9BFE-15F186919A28}"/>
    <cellStyle name="Procent 3 3" xfId="510" xr:uid="{9193BAB1-D1DB-48A9-8915-82C122FE83DD}"/>
    <cellStyle name="Procent 4" xfId="267" xr:uid="{62565131-B01E-4AAE-B5A1-523334742034}"/>
    <cellStyle name="Procent 4 2" xfId="520" xr:uid="{53FDBFA8-5325-41D6-863F-F661E9E4AF7A}"/>
    <cellStyle name="Title 2" xfId="119" xr:uid="{00000000-0005-0000-0000-000077000000}"/>
    <cellStyle name="Title 2 2" xfId="198" xr:uid="{34DB7531-AD54-4B7B-B3F0-EA6368CF187E}"/>
    <cellStyle name="Total 2" xfId="120" xr:uid="{00000000-0005-0000-0000-000078000000}"/>
    <cellStyle name="Total 2 2" xfId="199" xr:uid="{826448E4-B5E0-4E5A-A2C5-172471CD5B27}"/>
    <cellStyle name="Total 2 2 2" xfId="311" xr:uid="{61838D8F-AC3F-46A3-B0C9-DDE79FA33B19}"/>
    <cellStyle name="Total 2 2 2 2" xfId="715" xr:uid="{6F69F3C5-08EF-4EDB-A4CD-B2BA9B5240A2}"/>
    <cellStyle name="Total 2 2 2 3" xfId="879" xr:uid="{FA8DDE92-278F-4265-AB70-1ADCA51CDBE2}"/>
    <cellStyle name="Total 2 2 2 4" xfId="989" xr:uid="{84B924AD-7AE9-4EA7-B6B2-5615C6D38C4A}"/>
    <cellStyle name="Total 2 2 2 5" xfId="1153" xr:uid="{71600A0A-9063-4E47-8B39-22083E1CC266}"/>
    <cellStyle name="Total 2 2 2 6" xfId="889" xr:uid="{EAF1FD7A-EBAE-48CC-8F2A-65E67E70481D}"/>
    <cellStyle name="Total 2 2 2 7" xfId="523" xr:uid="{1019BFA2-98D4-4DAE-A4A1-5C8214EEA95F}"/>
    <cellStyle name="Total 2 2 3" xfId="440" xr:uid="{C764E9E1-F71A-4871-BFC4-CF86D0C4D6E5}"/>
    <cellStyle name="Total 2 2 3 2" xfId="825" xr:uid="{A1BA2CAA-9CB4-4515-869A-D251987685D4}"/>
    <cellStyle name="Total 2 2 3 3" xfId="884" xr:uid="{2B1A5744-47DD-453B-AD34-9C610EDA9296}"/>
    <cellStyle name="Total 2 2 3 4" xfId="1099" xr:uid="{272BA7A4-F257-46EB-8F37-AD18B122C507}"/>
    <cellStyle name="Total 2 2 3 5" xfId="1159" xr:uid="{480C8FF8-2BDF-42E9-B63B-EA60CFC02997}"/>
    <cellStyle name="Total 2 2 3 6" xfId="987" xr:uid="{3AEEB3DD-BA7B-407E-B6E2-55B5C7D89DF8}"/>
    <cellStyle name="Total 2 2 4" xfId="674" xr:uid="{C466FA2B-6C7A-44B3-8AD1-48533432CF4D}"/>
    <cellStyle name="Total 2 2 5" xfId="622" xr:uid="{DE952BA4-62B1-48F1-AA37-BF88C177E67D}"/>
    <cellStyle name="Total 2 2 6" xfId="944" xr:uid="{BEDCCE6B-2EE8-4D92-9843-522CE577EE16}"/>
    <cellStyle name="Total 2 2 7" xfId="888" xr:uid="{726EE04F-77FB-40F8-96AF-7DDCA33D680D}"/>
    <cellStyle name="Total 2 2 8" xfId="937" xr:uid="{670E2F8B-E06F-427A-951E-389A7A47F9D6}"/>
    <cellStyle name="Total 2 3" xfId="410" xr:uid="{E0BF998E-4706-4BFF-AD62-D38C59C21924}"/>
    <cellStyle name="Total 2 3 2" xfId="795" xr:uid="{122BEDE8-E7ED-4361-BA5A-BFECA3FEF1F6}"/>
    <cellStyle name="Total 2 3 3" xfId="882" xr:uid="{CD3E37DD-47FE-4D8F-AE53-77B2BCA6CBBB}"/>
    <cellStyle name="Total 2 3 4" xfId="1069" xr:uid="{A2874DAE-094F-4031-AE41-3C96A43A942D}"/>
    <cellStyle name="Total 2 3 5" xfId="1157" xr:uid="{42D6B7D5-F5CF-40B2-98E5-01B8039F0E1D}"/>
    <cellStyle name="Total 2 3 6" xfId="955" xr:uid="{7381001E-EEF7-42F2-87F0-537EF8E49A12}"/>
    <cellStyle name="Total 2 3 7" xfId="619" xr:uid="{FA93B26A-DBA7-4DB7-AE97-D2CCB1AC56B3}"/>
    <cellStyle name="Total 2 4" xfId="452" xr:uid="{D2828643-AE6C-4BA6-8138-DE80728BEC3B}"/>
    <cellStyle name="Total 2 4 2" xfId="837" xr:uid="{CA08DD07-4218-4961-A133-F8D1FAEE394A}"/>
    <cellStyle name="Total 2 4 3" xfId="885" xr:uid="{0C5637C6-05C0-4D67-B3C5-2D0F1A739682}"/>
    <cellStyle name="Total 2 4 4" xfId="1111" xr:uid="{617DA549-5BF4-48AD-ADAC-3A8BC83411DA}"/>
    <cellStyle name="Total 2 4 5" xfId="1160" xr:uid="{390C1E26-CFB8-4CBB-8F58-CE1ADF8786F7}"/>
    <cellStyle name="Total 2 4 6" xfId="988" xr:uid="{EF6D1FF6-626C-4EA4-B108-B6F1AE48577E}"/>
    <cellStyle name="Total 2 5" xfId="662" xr:uid="{B613967E-6564-4656-99C7-0B5D4311D369}"/>
    <cellStyle name="Total 2 6" xfId="624" xr:uid="{85107216-4E99-4041-B78A-90A230490470}"/>
    <cellStyle name="Total 2 7" xfId="930" xr:uid="{1045BCDC-7999-40E4-87AC-E4D70F81F991}"/>
    <cellStyle name="Total 2 8" xfId="891" xr:uid="{864B9F9D-7BCA-4E8F-B380-28850992CB22}"/>
    <cellStyle name="Total 2 9" xfId="941" xr:uid="{13389591-43A4-4426-AB43-FC33A4F381E0}"/>
    <cellStyle name="Virgulă" xfId="1" builtinId="3"/>
    <cellStyle name="Virgulă 2" xfId="122" xr:uid="{EA56F362-2FB5-4802-B14B-380AEE0B6385}"/>
    <cellStyle name="Virgulă 2 2" xfId="264" xr:uid="{8AF04295-378D-4EBD-8B03-DE34FD3F13B0}"/>
    <cellStyle name="Virgulă 2 2 2" xfId="517" xr:uid="{6BDDB75F-BA36-4EFD-8619-45DAC23C2D8B}"/>
    <cellStyle name="Virgulă 2 3" xfId="496" xr:uid="{EF3EC2EA-8A61-4C50-AD44-B77A4D144779}"/>
    <cellStyle name="Virgulă 3" xfId="233" xr:uid="{CCD0FADE-F5A5-402D-AE74-4BA21308DD60}"/>
    <cellStyle name="Virgulă 3 2" xfId="382" xr:uid="{D40B361F-4415-4DFE-9BBD-5D7F687EA441}"/>
    <cellStyle name="Virgulă 3 2 2" xfId="591" xr:uid="{F09D7E79-A99E-40C8-A735-8314E2DF4076}"/>
    <cellStyle name="Virgulă 3 3" xfId="503" xr:uid="{4C338459-05F6-430C-A875-FA6227E37C09}"/>
    <cellStyle name="Virgulă 4" xfId="241" xr:uid="{487CAC6A-8BC7-479E-A8A7-0ABAF889D7B8}"/>
    <cellStyle name="Virgulă 4 2" xfId="386" xr:uid="{0C9BD588-4F5D-4BA6-B9E3-D776893073C3}"/>
    <cellStyle name="Virgulă 4 2 2" xfId="780" xr:uid="{73C7C781-00FF-49C6-8AA1-85CB3FA65EA4}"/>
    <cellStyle name="Virgulă 4 2 3" xfId="1054" xr:uid="{9610CA77-2866-4828-828B-F2B85BD1D732}"/>
    <cellStyle name="Virgulă 4 2 4" xfId="595" xr:uid="{9BFC4AB8-B9AD-489D-A1C8-A1D3933BB387}"/>
    <cellStyle name="Virgulă 4 3" xfId="477" xr:uid="{BE9BC7C2-03FE-4571-9C69-5EB8DC57AFF9}"/>
    <cellStyle name="Virgulă 4 3 2" xfId="862" xr:uid="{258E22E9-5E4B-488A-8A99-ACA4156ABC44}"/>
    <cellStyle name="Virgulă 4 3 3" xfId="1136" xr:uid="{43F31B1F-5C51-4D83-A174-A0E7CADAB532}"/>
    <cellStyle name="Virgulă 4 3 4" xfId="621" xr:uid="{EB77BA9E-B58F-40BD-BFE6-02916514A8A8}"/>
    <cellStyle name="Virgulă 4 4" xfId="698" xr:uid="{22658233-1524-4BC1-9E53-84272B66541F}"/>
    <cellStyle name="Virgulă 4 5" xfId="970" xr:uid="{859FB0B4-DF89-48EA-8EA1-BC4E393F0B7F}"/>
    <cellStyle name="Virgulă 4 6" xfId="505" xr:uid="{7DAA78A1-70ED-4A4F-BEA0-E88E076B5EE3}"/>
    <cellStyle name="Virgulă 5" xfId="243" xr:uid="{2C833BC9-A2A6-46B4-B69D-D3B537F59E9C}"/>
    <cellStyle name="Virgulă 5 2" xfId="388" xr:uid="{BF5E077B-7C73-44FD-B239-99D3D2183AE0}"/>
    <cellStyle name="Virgulă 5 2 2" xfId="597" xr:uid="{02B161D1-5F29-4E4E-B3BB-042548125459}"/>
    <cellStyle name="Virgulă 5 3" xfId="507" xr:uid="{EFE24329-7271-425C-870E-1E4A69B196BE}"/>
    <cellStyle name="Virgulă 6" xfId="245" xr:uid="{43DEB967-C106-4FB6-B9E1-712708C3290F}"/>
    <cellStyle name="Virgulă 6 2" xfId="390" xr:uid="{8E16DC5F-533B-49AB-9706-152EDDF5844C}"/>
    <cellStyle name="Virgulă 6 2 2" xfId="599" xr:uid="{12F98E0C-163D-40E5-82F6-EA3004F8203D}"/>
    <cellStyle name="Virgulă 6 3" xfId="509" xr:uid="{70E54060-51C9-468E-9C3B-545CFF51DFD3}"/>
    <cellStyle name="Virgulă 7" xfId="259" xr:uid="{A417FE39-AD22-400E-B40E-26D4FD02800D}"/>
    <cellStyle name="Virgulă 7 2" xfId="514" xr:uid="{B7A67B2A-4C3A-4E58-97D0-6606ED6EDDE7}"/>
    <cellStyle name="Virgulă 8" xfId="266" xr:uid="{0B9A3190-8120-4CFE-A5D8-9EFC022EE365}"/>
    <cellStyle name="Virgulă 8 2" xfId="519" xr:uid="{CC800779-9A27-45BD-82C6-E56E448FA6A8}"/>
    <cellStyle name="Virgulă 9" xfId="494" xr:uid="{225BFE76-9A18-4C18-9977-EDA8B467EFD9}"/>
    <cellStyle name="Warning Text 2" xfId="121" xr:uid="{00000000-0005-0000-0000-000079000000}"/>
    <cellStyle name="Warning Text 2 2" xfId="200" xr:uid="{B09C465B-4C7C-4DDE-8BEF-CA4798F38AD3}"/>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9" defaultPivotStyle="PivotStyleLight16">
    <tableStyle name="TableStylePreset3_Accent1" pivot="0" count="7" xr9:uid="{3FE59E1F-9662-4AC5-AF2A-BA30370FCB65}">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76A8041-1349-40F7-BDCB-5AA9BEEB675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00B0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0</xdr:colOff>
      <xdr:row>0</xdr:row>
      <xdr:rowOff>0</xdr:rowOff>
    </xdr:to>
    <xdr:sp macro="" textlink="">
      <xdr:nvSpPr>
        <xdr:cNvPr id="2" name="Line 441">
          <a:extLst>
            <a:ext uri="{FF2B5EF4-FFF2-40B4-BE49-F238E27FC236}">
              <a16:creationId xmlns:a16="http://schemas.microsoft.com/office/drawing/2014/main" id="{00000000-0008-0000-2800-000002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 name="Line 442">
          <a:extLst>
            <a:ext uri="{FF2B5EF4-FFF2-40B4-BE49-F238E27FC236}">
              <a16:creationId xmlns:a16="http://schemas.microsoft.com/office/drawing/2014/main" id="{00000000-0008-0000-2800-000003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 name="Line 443">
          <a:extLst>
            <a:ext uri="{FF2B5EF4-FFF2-40B4-BE49-F238E27FC236}">
              <a16:creationId xmlns:a16="http://schemas.microsoft.com/office/drawing/2014/main" id="{00000000-0008-0000-2800-000004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 name="Line 444">
          <a:extLst>
            <a:ext uri="{FF2B5EF4-FFF2-40B4-BE49-F238E27FC236}">
              <a16:creationId xmlns:a16="http://schemas.microsoft.com/office/drawing/2014/main" id="{00000000-0008-0000-2800-000005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 name="Line 452">
          <a:extLst>
            <a:ext uri="{FF2B5EF4-FFF2-40B4-BE49-F238E27FC236}">
              <a16:creationId xmlns:a16="http://schemas.microsoft.com/office/drawing/2014/main" id="{00000000-0008-0000-2800-000006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 name="Line 453">
          <a:extLst>
            <a:ext uri="{FF2B5EF4-FFF2-40B4-BE49-F238E27FC236}">
              <a16:creationId xmlns:a16="http://schemas.microsoft.com/office/drawing/2014/main" id="{00000000-0008-0000-2800-000007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8" name="Line 454">
          <a:extLst>
            <a:ext uri="{FF2B5EF4-FFF2-40B4-BE49-F238E27FC236}">
              <a16:creationId xmlns:a16="http://schemas.microsoft.com/office/drawing/2014/main" id="{00000000-0008-0000-2800-000008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9" name="Line 455">
          <a:extLst>
            <a:ext uri="{FF2B5EF4-FFF2-40B4-BE49-F238E27FC236}">
              <a16:creationId xmlns:a16="http://schemas.microsoft.com/office/drawing/2014/main" id="{00000000-0008-0000-2800-000009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0" name="Line 608">
          <a:extLst>
            <a:ext uri="{FF2B5EF4-FFF2-40B4-BE49-F238E27FC236}">
              <a16:creationId xmlns:a16="http://schemas.microsoft.com/office/drawing/2014/main" id="{00000000-0008-0000-2800-00000A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1" name="Line 609">
          <a:extLst>
            <a:ext uri="{FF2B5EF4-FFF2-40B4-BE49-F238E27FC236}">
              <a16:creationId xmlns:a16="http://schemas.microsoft.com/office/drawing/2014/main" id="{00000000-0008-0000-2800-00000B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2" name="Line 610">
          <a:extLst>
            <a:ext uri="{FF2B5EF4-FFF2-40B4-BE49-F238E27FC236}">
              <a16:creationId xmlns:a16="http://schemas.microsoft.com/office/drawing/2014/main" id="{00000000-0008-0000-2800-00000C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3" name="Line 611">
          <a:extLst>
            <a:ext uri="{FF2B5EF4-FFF2-40B4-BE49-F238E27FC236}">
              <a16:creationId xmlns:a16="http://schemas.microsoft.com/office/drawing/2014/main" id="{00000000-0008-0000-2800-00000D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4" name="Line 622">
          <a:extLst>
            <a:ext uri="{FF2B5EF4-FFF2-40B4-BE49-F238E27FC236}">
              <a16:creationId xmlns:a16="http://schemas.microsoft.com/office/drawing/2014/main" id="{00000000-0008-0000-2800-00000E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5" name="Line 623">
          <a:extLst>
            <a:ext uri="{FF2B5EF4-FFF2-40B4-BE49-F238E27FC236}">
              <a16:creationId xmlns:a16="http://schemas.microsoft.com/office/drawing/2014/main" id="{00000000-0008-0000-2800-00000F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6" name="Line 624">
          <a:extLst>
            <a:ext uri="{FF2B5EF4-FFF2-40B4-BE49-F238E27FC236}">
              <a16:creationId xmlns:a16="http://schemas.microsoft.com/office/drawing/2014/main" id="{00000000-0008-0000-2800-000010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7" name="Line 625">
          <a:extLst>
            <a:ext uri="{FF2B5EF4-FFF2-40B4-BE49-F238E27FC236}">
              <a16:creationId xmlns:a16="http://schemas.microsoft.com/office/drawing/2014/main" id="{00000000-0008-0000-2800-000011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8" name="Line 626">
          <a:extLst>
            <a:ext uri="{FF2B5EF4-FFF2-40B4-BE49-F238E27FC236}">
              <a16:creationId xmlns:a16="http://schemas.microsoft.com/office/drawing/2014/main" id="{00000000-0008-0000-2800-000012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9" name="Line 627">
          <a:extLst>
            <a:ext uri="{FF2B5EF4-FFF2-40B4-BE49-F238E27FC236}">
              <a16:creationId xmlns:a16="http://schemas.microsoft.com/office/drawing/2014/main" id="{00000000-0008-0000-2800-000013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0" name="Line 628">
          <a:extLst>
            <a:ext uri="{FF2B5EF4-FFF2-40B4-BE49-F238E27FC236}">
              <a16:creationId xmlns:a16="http://schemas.microsoft.com/office/drawing/2014/main" id="{00000000-0008-0000-2800-000014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 name="Line 629">
          <a:extLst>
            <a:ext uri="{FF2B5EF4-FFF2-40B4-BE49-F238E27FC236}">
              <a16:creationId xmlns:a16="http://schemas.microsoft.com/office/drawing/2014/main" id="{00000000-0008-0000-2800-000015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2" name="Line 630">
          <a:extLst>
            <a:ext uri="{FF2B5EF4-FFF2-40B4-BE49-F238E27FC236}">
              <a16:creationId xmlns:a16="http://schemas.microsoft.com/office/drawing/2014/main" id="{00000000-0008-0000-2800-000016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3" name="Line 631">
          <a:extLst>
            <a:ext uri="{FF2B5EF4-FFF2-40B4-BE49-F238E27FC236}">
              <a16:creationId xmlns:a16="http://schemas.microsoft.com/office/drawing/2014/main" id="{00000000-0008-0000-2800-000017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4" name="Line 632">
          <a:extLst>
            <a:ext uri="{FF2B5EF4-FFF2-40B4-BE49-F238E27FC236}">
              <a16:creationId xmlns:a16="http://schemas.microsoft.com/office/drawing/2014/main" id="{00000000-0008-0000-2800-000018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5" name="Line 633">
          <a:extLst>
            <a:ext uri="{FF2B5EF4-FFF2-40B4-BE49-F238E27FC236}">
              <a16:creationId xmlns:a16="http://schemas.microsoft.com/office/drawing/2014/main" id="{00000000-0008-0000-2800-000019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6" name="Line 701">
          <a:extLst>
            <a:ext uri="{FF2B5EF4-FFF2-40B4-BE49-F238E27FC236}">
              <a16:creationId xmlns:a16="http://schemas.microsoft.com/office/drawing/2014/main" id="{00000000-0008-0000-2800-00001A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7" name="Line 702">
          <a:extLst>
            <a:ext uri="{FF2B5EF4-FFF2-40B4-BE49-F238E27FC236}">
              <a16:creationId xmlns:a16="http://schemas.microsoft.com/office/drawing/2014/main" id="{00000000-0008-0000-2800-00001B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8" name="Line 703">
          <a:extLst>
            <a:ext uri="{FF2B5EF4-FFF2-40B4-BE49-F238E27FC236}">
              <a16:creationId xmlns:a16="http://schemas.microsoft.com/office/drawing/2014/main" id="{00000000-0008-0000-2800-00001C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9" name="Line 704">
          <a:extLst>
            <a:ext uri="{FF2B5EF4-FFF2-40B4-BE49-F238E27FC236}">
              <a16:creationId xmlns:a16="http://schemas.microsoft.com/office/drawing/2014/main" id="{00000000-0008-0000-2800-00001D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0" name="Line 705">
          <a:extLst>
            <a:ext uri="{FF2B5EF4-FFF2-40B4-BE49-F238E27FC236}">
              <a16:creationId xmlns:a16="http://schemas.microsoft.com/office/drawing/2014/main" id="{00000000-0008-0000-2800-00001E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1" name="Line 706">
          <a:extLst>
            <a:ext uri="{FF2B5EF4-FFF2-40B4-BE49-F238E27FC236}">
              <a16:creationId xmlns:a16="http://schemas.microsoft.com/office/drawing/2014/main" id="{00000000-0008-0000-2800-00001F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2" name="Line 707">
          <a:extLst>
            <a:ext uri="{FF2B5EF4-FFF2-40B4-BE49-F238E27FC236}">
              <a16:creationId xmlns:a16="http://schemas.microsoft.com/office/drawing/2014/main" id="{00000000-0008-0000-2800-000020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3" name="Line 708">
          <a:extLst>
            <a:ext uri="{FF2B5EF4-FFF2-40B4-BE49-F238E27FC236}">
              <a16:creationId xmlns:a16="http://schemas.microsoft.com/office/drawing/2014/main" id="{00000000-0008-0000-2800-000021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4" name="Line 709">
          <a:extLst>
            <a:ext uri="{FF2B5EF4-FFF2-40B4-BE49-F238E27FC236}">
              <a16:creationId xmlns:a16="http://schemas.microsoft.com/office/drawing/2014/main" id="{00000000-0008-0000-2800-000022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5" name="Line 710">
          <a:extLst>
            <a:ext uri="{FF2B5EF4-FFF2-40B4-BE49-F238E27FC236}">
              <a16:creationId xmlns:a16="http://schemas.microsoft.com/office/drawing/2014/main" id="{00000000-0008-0000-2800-000023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6" name="Line 711">
          <a:extLst>
            <a:ext uri="{FF2B5EF4-FFF2-40B4-BE49-F238E27FC236}">
              <a16:creationId xmlns:a16="http://schemas.microsoft.com/office/drawing/2014/main" id="{00000000-0008-0000-2800-000024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7" name="Line 712">
          <a:extLst>
            <a:ext uri="{FF2B5EF4-FFF2-40B4-BE49-F238E27FC236}">
              <a16:creationId xmlns:a16="http://schemas.microsoft.com/office/drawing/2014/main" id="{00000000-0008-0000-2800-000025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8" name="Line 713">
          <a:extLst>
            <a:ext uri="{FF2B5EF4-FFF2-40B4-BE49-F238E27FC236}">
              <a16:creationId xmlns:a16="http://schemas.microsoft.com/office/drawing/2014/main" id="{00000000-0008-0000-2800-000026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9" name="Line 714">
          <a:extLst>
            <a:ext uri="{FF2B5EF4-FFF2-40B4-BE49-F238E27FC236}">
              <a16:creationId xmlns:a16="http://schemas.microsoft.com/office/drawing/2014/main" id="{00000000-0008-0000-2800-000027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0" name="Line 715">
          <a:extLst>
            <a:ext uri="{FF2B5EF4-FFF2-40B4-BE49-F238E27FC236}">
              <a16:creationId xmlns:a16="http://schemas.microsoft.com/office/drawing/2014/main" id="{00000000-0008-0000-2800-000028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1" name="Line 716">
          <a:extLst>
            <a:ext uri="{FF2B5EF4-FFF2-40B4-BE49-F238E27FC236}">
              <a16:creationId xmlns:a16="http://schemas.microsoft.com/office/drawing/2014/main" id="{00000000-0008-0000-2800-000029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2" name="Line 717">
          <a:extLst>
            <a:ext uri="{FF2B5EF4-FFF2-40B4-BE49-F238E27FC236}">
              <a16:creationId xmlns:a16="http://schemas.microsoft.com/office/drawing/2014/main" id="{00000000-0008-0000-2800-00002A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3" name="Line 718">
          <a:extLst>
            <a:ext uri="{FF2B5EF4-FFF2-40B4-BE49-F238E27FC236}">
              <a16:creationId xmlns:a16="http://schemas.microsoft.com/office/drawing/2014/main" id="{00000000-0008-0000-2800-00002B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4" name="Line 719">
          <a:extLst>
            <a:ext uri="{FF2B5EF4-FFF2-40B4-BE49-F238E27FC236}">
              <a16:creationId xmlns:a16="http://schemas.microsoft.com/office/drawing/2014/main" id="{00000000-0008-0000-2800-00002C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5" name="Line 720">
          <a:extLst>
            <a:ext uri="{FF2B5EF4-FFF2-40B4-BE49-F238E27FC236}">
              <a16:creationId xmlns:a16="http://schemas.microsoft.com/office/drawing/2014/main" id="{00000000-0008-0000-2800-00002D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6" name="Line 721">
          <a:extLst>
            <a:ext uri="{FF2B5EF4-FFF2-40B4-BE49-F238E27FC236}">
              <a16:creationId xmlns:a16="http://schemas.microsoft.com/office/drawing/2014/main" id="{00000000-0008-0000-2800-00002E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7" name="Line 722">
          <a:extLst>
            <a:ext uri="{FF2B5EF4-FFF2-40B4-BE49-F238E27FC236}">
              <a16:creationId xmlns:a16="http://schemas.microsoft.com/office/drawing/2014/main" id="{00000000-0008-0000-2800-00002F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8" name="Line 723">
          <a:extLst>
            <a:ext uri="{FF2B5EF4-FFF2-40B4-BE49-F238E27FC236}">
              <a16:creationId xmlns:a16="http://schemas.microsoft.com/office/drawing/2014/main" id="{00000000-0008-0000-2800-000030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9" name="Line 724">
          <a:extLst>
            <a:ext uri="{FF2B5EF4-FFF2-40B4-BE49-F238E27FC236}">
              <a16:creationId xmlns:a16="http://schemas.microsoft.com/office/drawing/2014/main" id="{00000000-0008-0000-2800-000031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0" name="Line 725">
          <a:extLst>
            <a:ext uri="{FF2B5EF4-FFF2-40B4-BE49-F238E27FC236}">
              <a16:creationId xmlns:a16="http://schemas.microsoft.com/office/drawing/2014/main" id="{00000000-0008-0000-2800-000032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1" name="Line 726">
          <a:extLst>
            <a:ext uri="{FF2B5EF4-FFF2-40B4-BE49-F238E27FC236}">
              <a16:creationId xmlns:a16="http://schemas.microsoft.com/office/drawing/2014/main" id="{00000000-0008-0000-2800-000033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2" name="Line 727">
          <a:extLst>
            <a:ext uri="{FF2B5EF4-FFF2-40B4-BE49-F238E27FC236}">
              <a16:creationId xmlns:a16="http://schemas.microsoft.com/office/drawing/2014/main" id="{00000000-0008-0000-2800-000034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3" name="Line 728">
          <a:extLst>
            <a:ext uri="{FF2B5EF4-FFF2-40B4-BE49-F238E27FC236}">
              <a16:creationId xmlns:a16="http://schemas.microsoft.com/office/drawing/2014/main" id="{00000000-0008-0000-2800-000035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4" name="Line 729">
          <a:extLst>
            <a:ext uri="{FF2B5EF4-FFF2-40B4-BE49-F238E27FC236}">
              <a16:creationId xmlns:a16="http://schemas.microsoft.com/office/drawing/2014/main" id="{00000000-0008-0000-2800-000036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5" name="Line 730">
          <a:extLst>
            <a:ext uri="{FF2B5EF4-FFF2-40B4-BE49-F238E27FC236}">
              <a16:creationId xmlns:a16="http://schemas.microsoft.com/office/drawing/2014/main" id="{00000000-0008-0000-2800-000037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6" name="Line 731">
          <a:extLst>
            <a:ext uri="{FF2B5EF4-FFF2-40B4-BE49-F238E27FC236}">
              <a16:creationId xmlns:a16="http://schemas.microsoft.com/office/drawing/2014/main" id="{00000000-0008-0000-2800-000038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7" name="Line 732">
          <a:extLst>
            <a:ext uri="{FF2B5EF4-FFF2-40B4-BE49-F238E27FC236}">
              <a16:creationId xmlns:a16="http://schemas.microsoft.com/office/drawing/2014/main" id="{00000000-0008-0000-2800-000039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8" name="Line 733">
          <a:extLst>
            <a:ext uri="{FF2B5EF4-FFF2-40B4-BE49-F238E27FC236}">
              <a16:creationId xmlns:a16="http://schemas.microsoft.com/office/drawing/2014/main" id="{00000000-0008-0000-2800-00003A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9" name="Line 734">
          <a:extLst>
            <a:ext uri="{FF2B5EF4-FFF2-40B4-BE49-F238E27FC236}">
              <a16:creationId xmlns:a16="http://schemas.microsoft.com/office/drawing/2014/main" id="{00000000-0008-0000-2800-00003B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0" name="Line 735">
          <a:extLst>
            <a:ext uri="{FF2B5EF4-FFF2-40B4-BE49-F238E27FC236}">
              <a16:creationId xmlns:a16="http://schemas.microsoft.com/office/drawing/2014/main" id="{00000000-0008-0000-2800-00003C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1" name="Line 736">
          <a:extLst>
            <a:ext uri="{FF2B5EF4-FFF2-40B4-BE49-F238E27FC236}">
              <a16:creationId xmlns:a16="http://schemas.microsoft.com/office/drawing/2014/main" id="{00000000-0008-0000-2800-00003D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2" name="Line 737">
          <a:extLst>
            <a:ext uri="{FF2B5EF4-FFF2-40B4-BE49-F238E27FC236}">
              <a16:creationId xmlns:a16="http://schemas.microsoft.com/office/drawing/2014/main" id="{00000000-0008-0000-2800-00003E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3" name="Line 738">
          <a:extLst>
            <a:ext uri="{FF2B5EF4-FFF2-40B4-BE49-F238E27FC236}">
              <a16:creationId xmlns:a16="http://schemas.microsoft.com/office/drawing/2014/main" id="{00000000-0008-0000-2800-00003F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4" name="Line 739">
          <a:extLst>
            <a:ext uri="{FF2B5EF4-FFF2-40B4-BE49-F238E27FC236}">
              <a16:creationId xmlns:a16="http://schemas.microsoft.com/office/drawing/2014/main" id="{00000000-0008-0000-2800-000040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5" name="Line 740">
          <a:extLst>
            <a:ext uri="{FF2B5EF4-FFF2-40B4-BE49-F238E27FC236}">
              <a16:creationId xmlns:a16="http://schemas.microsoft.com/office/drawing/2014/main" id="{00000000-0008-0000-2800-000041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6" name="Line 741">
          <a:extLst>
            <a:ext uri="{FF2B5EF4-FFF2-40B4-BE49-F238E27FC236}">
              <a16:creationId xmlns:a16="http://schemas.microsoft.com/office/drawing/2014/main" id="{00000000-0008-0000-2800-000042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7" name="Line 742">
          <a:extLst>
            <a:ext uri="{FF2B5EF4-FFF2-40B4-BE49-F238E27FC236}">
              <a16:creationId xmlns:a16="http://schemas.microsoft.com/office/drawing/2014/main" id="{00000000-0008-0000-2800-000043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8" name="Line 743">
          <a:extLst>
            <a:ext uri="{FF2B5EF4-FFF2-40B4-BE49-F238E27FC236}">
              <a16:creationId xmlns:a16="http://schemas.microsoft.com/office/drawing/2014/main" id="{00000000-0008-0000-2800-000044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9" name="Line 744">
          <a:extLst>
            <a:ext uri="{FF2B5EF4-FFF2-40B4-BE49-F238E27FC236}">
              <a16:creationId xmlns:a16="http://schemas.microsoft.com/office/drawing/2014/main" id="{00000000-0008-0000-2800-000045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0" name="Line 1048">
          <a:extLst>
            <a:ext uri="{FF2B5EF4-FFF2-40B4-BE49-F238E27FC236}">
              <a16:creationId xmlns:a16="http://schemas.microsoft.com/office/drawing/2014/main" id="{00000000-0008-0000-2800-000046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1" name="Line 1049">
          <a:extLst>
            <a:ext uri="{FF2B5EF4-FFF2-40B4-BE49-F238E27FC236}">
              <a16:creationId xmlns:a16="http://schemas.microsoft.com/office/drawing/2014/main" id="{00000000-0008-0000-2800-000047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2" name="Line 1050">
          <a:extLst>
            <a:ext uri="{FF2B5EF4-FFF2-40B4-BE49-F238E27FC236}">
              <a16:creationId xmlns:a16="http://schemas.microsoft.com/office/drawing/2014/main" id="{00000000-0008-0000-2800-000048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3" name="Line 1051">
          <a:extLst>
            <a:ext uri="{FF2B5EF4-FFF2-40B4-BE49-F238E27FC236}">
              <a16:creationId xmlns:a16="http://schemas.microsoft.com/office/drawing/2014/main" id="{00000000-0008-0000-2800-000049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4" name="Line 1059">
          <a:extLst>
            <a:ext uri="{FF2B5EF4-FFF2-40B4-BE49-F238E27FC236}">
              <a16:creationId xmlns:a16="http://schemas.microsoft.com/office/drawing/2014/main" id="{00000000-0008-0000-2800-00004A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5" name="Line 1060">
          <a:extLst>
            <a:ext uri="{FF2B5EF4-FFF2-40B4-BE49-F238E27FC236}">
              <a16:creationId xmlns:a16="http://schemas.microsoft.com/office/drawing/2014/main" id="{00000000-0008-0000-2800-00004B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6" name="Line 1061">
          <a:extLst>
            <a:ext uri="{FF2B5EF4-FFF2-40B4-BE49-F238E27FC236}">
              <a16:creationId xmlns:a16="http://schemas.microsoft.com/office/drawing/2014/main" id="{00000000-0008-0000-2800-00004C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7" name="Line 1062">
          <a:extLst>
            <a:ext uri="{FF2B5EF4-FFF2-40B4-BE49-F238E27FC236}">
              <a16:creationId xmlns:a16="http://schemas.microsoft.com/office/drawing/2014/main" id="{00000000-0008-0000-2800-00004D000000}"/>
            </a:ext>
          </a:extLst>
        </xdr:cNvPr>
        <xdr:cNvSpPr>
          <a:spLocks noChangeShapeType="1"/>
        </xdr:cNvSpPr>
      </xdr:nvSpPr>
      <xdr:spPr>
        <a:xfrm>
          <a:off x="3599815"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Proiect%20PNRR\COEFICIENTI%201%20la%208\COEFICIENTI%20FINALI%2026.06.2026\15.07.2026\Anexa%20COEFICIENTI%2020260715%20proiect%20S1%20si%20S2.xlsx" TargetMode="External"/><Relationship Id="rId1" Type="http://schemas.openxmlformats.org/officeDocument/2006/relationships/externalLinkPath" Target="Anexa%20COEFICIENTI%2020260715%20proiect%20S1%20si%20S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prins"/>
      <sheetName val="indici"/>
      <sheetName val="pivot-vertical"/>
      <sheetName val="vertical"/>
      <sheetName val="I_CI_1_3"/>
      <sheetName val="I_CI_4"/>
      <sheetName val="I_CI_5"/>
      <sheetName val="I_CI_6"/>
      <sheetName val="I_CI_NOU_MEN"/>
      <sheetName val="I_CII"/>
      <sheetName val="I_CIII_A"/>
      <sheetName val="I_CIII_A_B_C_D"/>
      <sheetName val="II_CI_1"/>
      <sheetName val="II_CI_2"/>
      <sheetName val="II_CI_3"/>
      <sheetName val="III_CI"/>
      <sheetName val="III_CII"/>
      <sheetName val="III_CIII"/>
      <sheetName val="III_CIV"/>
      <sheetName val="III_CV"/>
      <sheetName val="III_CVI"/>
      <sheetName val="IV_CI"/>
      <sheetName val="V_CI"/>
      <sheetName val="V_CI_2"/>
      <sheetName val="V_CII"/>
      <sheetName val="V_CIII"/>
      <sheetName val="V_CIV"/>
      <sheetName val="V_CV"/>
      <sheetName val="V_CVI"/>
      <sheetName val="V_CVII"/>
      <sheetName val="VI_Armata f"/>
      <sheetName val="VII_CI"/>
      <sheetName val="VIII_CI_A_1"/>
      <sheetName val="VIII_CI_A_2"/>
      <sheetName val="VIII_CI_A_3"/>
      <sheetName val="VIII_CI_A_3_local1"/>
      <sheetName val="VIII_CI_A_3_local2"/>
      <sheetName val="VIII_CI_A_3_local3"/>
      <sheetName val="VIII_CI_A_3_local4"/>
      <sheetName val="VIII_CII_A_1"/>
      <sheetName val="VIII_CII_A_2"/>
      <sheetName val="VIII_CII_A_3_local1"/>
      <sheetName val="VIII_CII_A_3_local2"/>
      <sheetName val="VIII_CII_A_3_local3"/>
      <sheetName val="VIII_CII_A_3_local4"/>
      <sheetName val="VIII_CII_B_centr"/>
      <sheetName val="VIII_CII_C_centr"/>
      <sheetName val="VIII_CII_D_centr"/>
      <sheetName val="VIII_CII_E"/>
      <sheetName val="VIII_CII_F"/>
      <sheetName val="VIII_CII_G"/>
      <sheetName val="VIII_CII_H"/>
      <sheetName val="IX_A"/>
      <sheetName val="IX_B"/>
      <sheetName val="IX_C"/>
      <sheetName val="IX_D"/>
    </sheetNames>
    <sheetDataSet>
      <sheetData sheetId="0"/>
      <sheetData sheetId="1">
        <row r="10">
          <cell r="B10">
            <v>1.2450000000000001</v>
          </cell>
        </row>
        <row r="30">
          <cell r="E30">
            <v>2.38</v>
          </cell>
        </row>
        <row r="31">
          <cell r="E31">
            <v>1.9</v>
          </cell>
        </row>
      </sheetData>
      <sheetData sheetId="2"/>
      <sheetData sheetId="3"/>
      <sheetData sheetId="4">
        <row r="2">
          <cell r="N2">
            <v>0.95</v>
          </cell>
        </row>
        <row r="3">
          <cell r="S3" t="str">
            <v>propuneri de la la sindicate 25-25-26</v>
          </cell>
        </row>
        <row r="7">
          <cell r="S7" t="str">
            <v>Coeficient 2027</v>
          </cell>
          <cell r="T7" t="str">
            <v>Coeficient 2027</v>
          </cell>
          <cell r="AI7">
            <v>1</v>
          </cell>
        </row>
        <row r="8">
          <cell r="S8" t="str">
            <v>Grad I</v>
          </cell>
          <cell r="T8" t="str">
            <v>Grad II</v>
          </cell>
          <cell r="AI8" t="str">
            <v>cod concatenat 1</v>
          </cell>
        </row>
        <row r="9">
          <cell r="S9">
            <v>5.3</v>
          </cell>
          <cell r="T9">
            <v>6</v>
          </cell>
          <cell r="AI9" t="str">
            <v>11.00101001.01.2</v>
          </cell>
        </row>
        <row r="10">
          <cell r="S10">
            <v>5.2</v>
          </cell>
          <cell r="T10">
            <v>5.5</v>
          </cell>
          <cell r="AI10" t="str">
            <v>11.00101002.01.2</v>
          </cell>
        </row>
        <row r="11">
          <cell r="S11">
            <v>5.2</v>
          </cell>
          <cell r="T11">
            <v>5.5</v>
          </cell>
          <cell r="AI11" t="str">
            <v>11.00101003.01.2</v>
          </cell>
        </row>
        <row r="12">
          <cell r="S12">
            <v>5.0999999999999996</v>
          </cell>
          <cell r="T12">
            <v>5.3</v>
          </cell>
          <cell r="AI12" t="str">
            <v>11.00101004.01.2</v>
          </cell>
        </row>
        <row r="13">
          <cell r="S13">
            <v>4.8999999999999995</v>
          </cell>
          <cell r="T13">
            <v>5.0999999999999996</v>
          </cell>
          <cell r="AI13" t="str">
            <v>11.00101005.01.2</v>
          </cell>
        </row>
        <row r="14">
          <cell r="S14">
            <v>5</v>
          </cell>
          <cell r="T14">
            <v>5.2</v>
          </cell>
          <cell r="AI14" t="str">
            <v>11.00101006.01.2</v>
          </cell>
        </row>
        <row r="15">
          <cell r="S15">
            <v>4.7</v>
          </cell>
          <cell r="T15">
            <v>4.9000000000000004</v>
          </cell>
          <cell r="AI15" t="str">
            <v>11.00101007.02.2</v>
          </cell>
        </row>
        <row r="23">
          <cell r="S23" t="str">
            <v>Coeficient 2027</v>
          </cell>
          <cell r="T23" t="str">
            <v>Coeficient 2027</v>
          </cell>
        </row>
        <row r="24">
          <cell r="AI24">
            <v>1</v>
          </cell>
        </row>
        <row r="25">
          <cell r="S25" t="str">
            <v>Grad I</v>
          </cell>
          <cell r="T25" t="str">
            <v>Grad II</v>
          </cell>
          <cell r="AI25" t="str">
            <v>cod concatenat 1</v>
          </cell>
        </row>
        <row r="26">
          <cell r="S26">
            <v>3.8356582499999998</v>
          </cell>
          <cell r="T26">
            <v>4.0375350000000001</v>
          </cell>
          <cell r="AI26" t="str">
            <v>11.00201001.01.2</v>
          </cell>
        </row>
        <row r="27">
          <cell r="S27">
            <v>3.661576260727903</v>
          </cell>
          <cell r="T27">
            <v>3.854290800766214</v>
          </cell>
          <cell r="AI27" t="str">
            <v>11.00201002.01.2</v>
          </cell>
        </row>
        <row r="28">
          <cell r="S28">
            <v>3.661576260727903</v>
          </cell>
          <cell r="T28">
            <v>3.854290800766214</v>
          </cell>
          <cell r="AI28" t="str">
            <v>11.00201003.01.2</v>
          </cell>
        </row>
        <row r="29">
          <cell r="S29">
            <v>3.42012860625</v>
          </cell>
          <cell r="T29">
            <v>3.6001353750000002</v>
          </cell>
          <cell r="AI29" t="str">
            <v>11.00201004.02.2</v>
          </cell>
        </row>
        <row r="30">
          <cell r="S30">
            <v>3.3</v>
          </cell>
          <cell r="T30">
            <v>3.4991970000000006</v>
          </cell>
          <cell r="AI30" t="str">
            <v>11.00201005.01.2</v>
          </cell>
        </row>
        <row r="31">
          <cell r="S31">
            <v>3.1963818750000002</v>
          </cell>
          <cell r="T31">
            <v>3.3646125000000002</v>
          </cell>
          <cell r="AI31" t="str">
            <v>11.00201006.01.2</v>
          </cell>
        </row>
        <row r="32">
          <cell r="S32">
            <v>13530</v>
          </cell>
        </row>
        <row r="33">
          <cell r="S33">
            <v>13105.165687500001</v>
          </cell>
          <cell r="T33">
            <v>1.1499999999999999</v>
          </cell>
        </row>
        <row r="41">
          <cell r="S41" t="str">
            <v>Coeficient 2027</v>
          </cell>
          <cell r="T41" t="str">
            <v>Coeficient 2027</v>
          </cell>
        </row>
        <row r="43">
          <cell r="AI43">
            <v>1</v>
          </cell>
        </row>
        <row r="44">
          <cell r="S44" t="str">
            <v>Grad I</v>
          </cell>
          <cell r="T44" t="str">
            <v>Grad II</v>
          </cell>
          <cell r="AI44" t="str">
            <v>cod concatenat 1</v>
          </cell>
        </row>
        <row r="45">
          <cell r="S45">
            <v>3.7170000000000001</v>
          </cell>
          <cell r="T45">
            <v>4.13</v>
          </cell>
          <cell r="AI45" t="str">
            <v>11.00301001.02.2</v>
          </cell>
        </row>
        <row r="46">
          <cell r="S46">
            <v>3.1949999999999998</v>
          </cell>
          <cell r="T46">
            <v>3.55</v>
          </cell>
          <cell r="AI46" t="str">
            <v>11.00301002.01.2</v>
          </cell>
        </row>
        <row r="47">
          <cell r="S47">
            <v>3.7170000000000001</v>
          </cell>
          <cell r="T47">
            <v>4.13</v>
          </cell>
          <cell r="AI47" t="str">
            <v>11.00301003.01.2</v>
          </cell>
        </row>
        <row r="48">
          <cell r="S48">
            <v>3.1949999999999998</v>
          </cell>
          <cell r="T48">
            <v>3.55</v>
          </cell>
          <cell r="AI48" t="str">
            <v>11.00301004.01.2</v>
          </cell>
        </row>
        <row r="49">
          <cell r="S49">
            <v>2.79</v>
          </cell>
          <cell r="T49">
            <v>3.1</v>
          </cell>
          <cell r="AI49" t="str">
            <v>11.00301005.01.2</v>
          </cell>
        </row>
        <row r="50">
          <cell r="S50">
            <v>2.79</v>
          </cell>
          <cell r="T50">
            <v>3.1</v>
          </cell>
          <cell r="AI50" t="str">
            <v>11.00301006.01.2</v>
          </cell>
        </row>
        <row r="53">
          <cell r="S53" t="str">
            <v>Coeficient 2027</v>
          </cell>
          <cell r="T53" t="str">
            <v>Coeficient 2027</v>
          </cell>
          <cell r="AI53">
            <v>1</v>
          </cell>
        </row>
        <row r="54">
          <cell r="S54" t="str">
            <v>Grad I</v>
          </cell>
          <cell r="T54" t="str">
            <v>Grad II</v>
          </cell>
          <cell r="AI54" t="str">
            <v>cod concatenat 1</v>
          </cell>
        </row>
        <row r="55">
          <cell r="S55">
            <v>2.3922394875000008</v>
          </cell>
          <cell r="T55">
            <v>2.6580438750000006</v>
          </cell>
          <cell r="AI55" t="str">
            <v>11.00302001.01.2</v>
          </cell>
        </row>
        <row r="56">
          <cell r="S56">
            <v>2.3922394875000008</v>
          </cell>
          <cell r="T56">
            <v>2.6580438750000006</v>
          </cell>
          <cell r="AI56" t="str">
            <v>11.00302002.01.2</v>
          </cell>
        </row>
        <row r="57">
          <cell r="S57">
            <v>1.5460235007314196</v>
          </cell>
          <cell r="T57">
            <v>1.7178038897015773</v>
          </cell>
          <cell r="AI57" t="str">
            <v>11.00302003.01.2</v>
          </cell>
        </row>
        <row r="58">
          <cell r="S58">
            <v>1.5460235007314196</v>
          </cell>
          <cell r="T58">
            <v>1.7178038897015773</v>
          </cell>
          <cell r="AI58" t="str">
            <v>11.00302004.01.2</v>
          </cell>
        </row>
        <row r="59">
          <cell r="S59">
            <v>2.7961099576687123</v>
          </cell>
          <cell r="T59">
            <v>3.1067888418541245</v>
          </cell>
          <cell r="AI59" t="str">
            <v>11.00302005.01.2</v>
          </cell>
        </row>
        <row r="60">
          <cell r="S60">
            <v>2.5221520613496939</v>
          </cell>
          <cell r="T60">
            <v>2.8023911792774374</v>
          </cell>
          <cell r="AI60" t="str">
            <v>11.00302006.01.2</v>
          </cell>
        </row>
        <row r="61">
          <cell r="S61">
            <v>3.15</v>
          </cell>
          <cell r="T61">
            <v>3.4174677260395372</v>
          </cell>
        </row>
        <row r="62">
          <cell r="T62">
            <v>1.1000000000000001</v>
          </cell>
        </row>
      </sheetData>
      <sheetData sheetId="5">
        <row r="3">
          <cell r="T3" t="str">
            <v>propuneri de la la sindicate 25-25-26</v>
          </cell>
        </row>
        <row r="4">
          <cell r="T4">
            <v>4.9800000000000004</v>
          </cell>
        </row>
        <row r="5">
          <cell r="T5" t="str">
            <v>Coeficient 2027</v>
          </cell>
        </row>
        <row r="6">
          <cell r="AI6" t="str">
            <v>cod concatenat 1</v>
          </cell>
        </row>
        <row r="7">
          <cell r="T7">
            <v>4</v>
          </cell>
          <cell r="AI7" t="str">
            <v>11.00401001.01.1</v>
          </cell>
        </row>
        <row r="8">
          <cell r="T8">
            <v>3.52</v>
          </cell>
          <cell r="AI8" t="str">
            <v>11.00401001.01.2</v>
          </cell>
        </row>
        <row r="9">
          <cell r="T9">
            <v>3.0623999999999998</v>
          </cell>
          <cell r="AI9" t="str">
            <v>11.00401001.01.3</v>
          </cell>
        </row>
        <row r="10">
          <cell r="T10">
            <v>2.694912</v>
          </cell>
          <cell r="AI10" t="str">
            <v>11.00401001.01.4</v>
          </cell>
        </row>
        <row r="11">
          <cell r="T11">
            <v>2.4500000000000002</v>
          </cell>
          <cell r="AI11" t="str">
            <v>11.00401001.01.5</v>
          </cell>
        </row>
        <row r="12">
          <cell r="T12">
            <v>3.12</v>
          </cell>
          <cell r="AI12" t="str">
            <v>11.00401002.01.1</v>
          </cell>
        </row>
        <row r="13">
          <cell r="T13">
            <v>2.75</v>
          </cell>
          <cell r="AI13" t="str">
            <v>11.00401002.01.2</v>
          </cell>
        </row>
        <row r="14">
          <cell r="T14">
            <v>2.4500000000000002</v>
          </cell>
          <cell r="AI14" t="str">
            <v>11.00401002.01.3</v>
          </cell>
        </row>
        <row r="15">
          <cell r="T15">
            <v>2.25</v>
          </cell>
          <cell r="AI15" t="str">
            <v>11.00401002.01.4</v>
          </cell>
        </row>
        <row r="16">
          <cell r="T16">
            <v>2.1800000000000002</v>
          </cell>
          <cell r="AI16" t="str">
            <v>11.00401002.01.5</v>
          </cell>
        </row>
        <row r="17">
          <cell r="T17">
            <v>2.11</v>
          </cell>
          <cell r="AI17" t="str">
            <v>11.00401002.01.6</v>
          </cell>
        </row>
        <row r="18">
          <cell r="T18">
            <v>2.38</v>
          </cell>
          <cell r="AI18" t="str">
            <v>11.00401003.01.1</v>
          </cell>
        </row>
        <row r="19">
          <cell r="T19">
            <v>2.2371999999999996</v>
          </cell>
          <cell r="AI19" t="str">
            <v>11.00401003.01.2</v>
          </cell>
        </row>
        <row r="20">
          <cell r="T20">
            <v>2.1029679999999997</v>
          </cell>
          <cell r="AI20" t="str">
            <v>11.00401003.01.3</v>
          </cell>
        </row>
        <row r="21">
          <cell r="T21">
            <v>2.04</v>
          </cell>
          <cell r="AI21" t="str">
            <v>11.00401003.01.4</v>
          </cell>
        </row>
        <row r="22">
          <cell r="T22">
            <v>2.0093999999999999</v>
          </cell>
          <cell r="AI22" t="str">
            <v>11.00401003.01.5</v>
          </cell>
        </row>
        <row r="23">
          <cell r="T23">
            <v>1.98</v>
          </cell>
          <cell r="AI23" t="str">
            <v>11.00401003.01.6</v>
          </cell>
        </row>
        <row r="24">
          <cell r="T24">
            <v>2.1419999999999999</v>
          </cell>
          <cell r="AI24" t="str">
            <v>11.00401004.01.1</v>
          </cell>
        </row>
        <row r="25">
          <cell r="T25">
            <v>2.1183333333333332</v>
          </cell>
          <cell r="AI25" t="str">
            <v>11.00401004.01.2</v>
          </cell>
        </row>
        <row r="26">
          <cell r="T26">
            <v>2.0946666666666665</v>
          </cell>
          <cell r="AI26" t="str">
            <v>11.00401004.01.3</v>
          </cell>
        </row>
        <row r="27">
          <cell r="T27">
            <v>2.0709999999999997</v>
          </cell>
          <cell r="AI27" t="str">
            <v>11.00401004.01.4</v>
          </cell>
        </row>
        <row r="28">
          <cell r="T28">
            <v>2.047333333333333</v>
          </cell>
          <cell r="AI28" t="str">
            <v>11.00401004.01.5</v>
          </cell>
        </row>
        <row r="29">
          <cell r="T29">
            <v>2.0236666666666663</v>
          </cell>
          <cell r="AI29" t="str">
            <v>11.00401004.01.6</v>
          </cell>
        </row>
        <row r="30">
          <cell r="T30">
            <v>2</v>
          </cell>
          <cell r="AI30" t="str">
            <v>11.00401004.01.7</v>
          </cell>
        </row>
        <row r="32">
          <cell r="T32">
            <v>8122.0000000000009</v>
          </cell>
        </row>
        <row r="33">
          <cell r="T33">
            <v>1.9809756097560978</v>
          </cell>
        </row>
      </sheetData>
      <sheetData sheetId="6">
        <row r="2">
          <cell r="T2" t="str">
            <v>propuneri sindicate 25-05-26 (la profi S am scazut -0,1, cf. discutiilor, ca sa ii situam sub universitari, La funcțiile cu studii medii am folosit un scăzător de 0,05 , căci altfel ar fi ajuns sub valorile din scenariul unu, Pe profesorii fără studii de specialitate i-am lăsat ca scenariu unu căci valorile primite erau prea mici )</v>
          </cell>
        </row>
        <row r="3">
          <cell r="T3">
            <v>2.9631000000000003</v>
          </cell>
        </row>
        <row r="4">
          <cell r="T4">
            <v>1.2526315789473683</v>
          </cell>
        </row>
        <row r="5">
          <cell r="T5" t="str">
            <v>Coeficient 2027</v>
          </cell>
        </row>
        <row r="6">
          <cell r="AI6" t="str">
            <v>cod concatenat 1</v>
          </cell>
        </row>
        <row r="7">
          <cell r="T7">
            <v>2.38</v>
          </cell>
          <cell r="AI7" t="str">
            <v>11.00501001.01.1</v>
          </cell>
        </row>
        <row r="8">
          <cell r="T8">
            <v>2.27</v>
          </cell>
          <cell r="AI8" t="str">
            <v>11.00501001.01.2</v>
          </cell>
        </row>
        <row r="9">
          <cell r="T9">
            <v>2.1800000000000002</v>
          </cell>
          <cell r="AI9" t="str">
            <v>11.00501001.01.3</v>
          </cell>
        </row>
        <row r="10">
          <cell r="T10">
            <v>2.1042105263157898</v>
          </cell>
          <cell r="AI10" t="str">
            <v>11.00501001.01.4</v>
          </cell>
        </row>
        <row r="11">
          <cell r="T11">
            <v>2.0263726884779518</v>
          </cell>
          <cell r="AI11" t="str">
            <v>11.00501001.01.5</v>
          </cell>
        </row>
        <row r="12">
          <cell r="T12">
            <v>1.9687726884779519</v>
          </cell>
          <cell r="AI12" t="str">
            <v>11.00501001.01.6</v>
          </cell>
        </row>
        <row r="13">
          <cell r="T13">
            <v>2.1879999999999997</v>
          </cell>
          <cell r="AI13" t="str">
            <v>11.00501002.01.1</v>
          </cell>
        </row>
        <row r="14">
          <cell r="T14">
            <v>2.1026666666666665</v>
          </cell>
          <cell r="AI14" t="str">
            <v>11.00501002.01.2</v>
          </cell>
        </row>
        <row r="15">
          <cell r="T15">
            <v>2.0315555555555553</v>
          </cell>
          <cell r="AI15" t="str">
            <v>11.00501002.01.3</v>
          </cell>
        </row>
        <row r="16">
          <cell r="T16">
            <v>1.9995555555555553</v>
          </cell>
          <cell r="AI16" t="str">
            <v>11.00501002.01.4</v>
          </cell>
        </row>
        <row r="17">
          <cell r="T17">
            <v>1.9675555555555553</v>
          </cell>
          <cell r="AI17" t="str">
            <v>11.00501002.01.5</v>
          </cell>
        </row>
        <row r="18">
          <cell r="T18">
            <v>1.9355555555555553</v>
          </cell>
          <cell r="AI18" t="str">
            <v>11.00501002.01.6</v>
          </cell>
        </row>
        <row r="19">
          <cell r="T19">
            <v>2.0599999999999996</v>
          </cell>
          <cell r="AI19" t="str">
            <v>11.00501003.01.1</v>
          </cell>
        </row>
        <row r="20">
          <cell r="T20">
            <v>2.0028571428571427</v>
          </cell>
          <cell r="AI20" t="str">
            <v>11.00501003.01.2</v>
          </cell>
        </row>
        <row r="21">
          <cell r="T21">
            <v>1.9708571428571426</v>
          </cell>
          <cell r="AI21" t="str">
            <v>11.00501003.01.3</v>
          </cell>
        </row>
        <row r="22">
          <cell r="T22">
            <v>1.9508571428571426</v>
          </cell>
          <cell r="AI22" t="str">
            <v>11.00501003.01.4</v>
          </cell>
        </row>
        <row r="23">
          <cell r="T23">
            <v>1.9308571428571426</v>
          </cell>
          <cell r="AI23" t="str">
            <v>11.00501003.01.5</v>
          </cell>
        </row>
        <row r="24">
          <cell r="T24">
            <v>1.9108571428571426</v>
          </cell>
          <cell r="AI24" t="str">
            <v>11.00501003.01.6</v>
          </cell>
        </row>
        <row r="25">
          <cell r="T25">
            <v>1.9</v>
          </cell>
          <cell r="AI25" t="str">
            <v>11.00501004.01.1</v>
          </cell>
        </row>
        <row r="26">
          <cell r="T26">
            <v>2.15985</v>
          </cell>
          <cell r="AI26" t="str">
            <v>11.00501005.01.1</v>
          </cell>
        </row>
        <row r="27">
          <cell r="T27">
            <v>2.1224500000000002</v>
          </cell>
          <cell r="AI27" t="str">
            <v>11.00501005.01.2</v>
          </cell>
        </row>
        <row r="28">
          <cell r="T28">
            <v>2.0491999999999999</v>
          </cell>
          <cell r="AI28" t="str">
            <v>11.00501005.01.3</v>
          </cell>
        </row>
        <row r="29">
          <cell r="T29">
            <v>1.9990000000000001</v>
          </cell>
          <cell r="AI29" t="str">
            <v>11.00501005.01.4</v>
          </cell>
        </row>
        <row r="30">
          <cell r="T30">
            <v>1.9250540540540542</v>
          </cell>
          <cell r="AI30" t="str">
            <v>11.00501005.01.5</v>
          </cell>
        </row>
        <row r="31">
          <cell r="T31">
            <v>2.0567199999999994</v>
          </cell>
          <cell r="AI31" t="str">
            <v>11.00501006.01.1</v>
          </cell>
        </row>
        <row r="32">
          <cell r="T32">
            <v>1.9975333333333329</v>
          </cell>
          <cell r="AI32" t="str">
            <v>11.00501006.01.2</v>
          </cell>
        </row>
        <row r="33">
          <cell r="T33">
            <v>1.950293333333333</v>
          </cell>
          <cell r="AI33" t="str">
            <v>11.00501006.01.3</v>
          </cell>
        </row>
        <row r="34">
          <cell r="T34">
            <v>1.9395688888888887</v>
          </cell>
          <cell r="AI34" t="str">
            <v>11.00501006.01.4</v>
          </cell>
        </row>
        <row r="35">
          <cell r="T35">
            <v>1.9085288888888885</v>
          </cell>
          <cell r="AI35" t="str">
            <v>11.00501006.01.5</v>
          </cell>
        </row>
        <row r="36">
          <cell r="T36">
            <v>1.8774888888888885</v>
          </cell>
          <cell r="AI36" t="str">
            <v>11.00501006.01.6</v>
          </cell>
        </row>
        <row r="37">
          <cell r="T37">
            <v>1.9775999999999996</v>
          </cell>
          <cell r="AI37" t="str">
            <v>11.00501007.01.1</v>
          </cell>
        </row>
        <row r="38">
          <cell r="T38">
            <v>1.9427714285714284</v>
          </cell>
          <cell r="AI38" t="str">
            <v>11.00501007.01.2</v>
          </cell>
        </row>
        <row r="39">
          <cell r="T39">
            <v>1.9314399999999998</v>
          </cell>
          <cell r="AI39" t="str">
            <v>11.00501007.01.3</v>
          </cell>
        </row>
        <row r="40">
          <cell r="T40">
            <v>1.9118399999999998</v>
          </cell>
          <cell r="AI40" t="str">
            <v>11.00501007.01.4</v>
          </cell>
        </row>
        <row r="41">
          <cell r="T41">
            <v>1.8922399999999997</v>
          </cell>
          <cell r="AI41" t="str">
            <v>11.00501007.01.5</v>
          </cell>
        </row>
        <row r="42">
          <cell r="T42">
            <v>1.8726399999999996</v>
          </cell>
          <cell r="AI42" t="str">
            <v>11.00501007.01.6</v>
          </cell>
        </row>
        <row r="43">
          <cell r="T43">
            <v>1.8619999999999999</v>
          </cell>
          <cell r="AI43" t="str">
            <v>11.00501008.01.1</v>
          </cell>
        </row>
        <row r="44">
          <cell r="T44">
            <v>2.15985</v>
          </cell>
          <cell r="AI44" t="str">
            <v>11.00501009.02.1</v>
          </cell>
        </row>
        <row r="45">
          <cell r="T45">
            <v>2.1111</v>
          </cell>
          <cell r="AI45" t="str">
            <v>11.00501009.02.2</v>
          </cell>
        </row>
        <row r="46">
          <cell r="T46">
            <v>2.0491999999999999</v>
          </cell>
          <cell r="AI46" t="str">
            <v>11.00501009.02.3</v>
          </cell>
        </row>
        <row r="47">
          <cell r="T47">
            <v>2.0200421052631583</v>
          </cell>
          <cell r="AI47" t="str">
            <v>11.00501009.02.4</v>
          </cell>
        </row>
        <row r="48">
          <cell r="T48">
            <v>1.9453177809388338</v>
          </cell>
          <cell r="AI48" t="str">
            <v>11.00501009.02.5</v>
          </cell>
        </row>
        <row r="49">
          <cell r="T49">
            <v>2.0567199999999994</v>
          </cell>
          <cell r="AI49" t="str">
            <v>11.00501010.02.1</v>
          </cell>
        </row>
        <row r="50">
          <cell r="T50">
            <v>2.0185599999999999</v>
          </cell>
          <cell r="AI50" t="str">
            <v>11.00501010.02.2</v>
          </cell>
        </row>
        <row r="51">
          <cell r="T51">
            <v>2.0112399999999999</v>
          </cell>
          <cell r="AI51" t="str">
            <v>11.00501010.02.3</v>
          </cell>
        </row>
        <row r="52">
          <cell r="T52">
            <v>1.9595644444444442</v>
          </cell>
          <cell r="AI52" t="str">
            <v>11.00501010.02.4</v>
          </cell>
        </row>
        <row r="53">
          <cell r="T53">
            <v>1.9282044444444442</v>
          </cell>
          <cell r="AI53" t="str">
            <v>11.00501010.02.5</v>
          </cell>
        </row>
        <row r="54">
          <cell r="T54">
            <v>1.8968444444444441</v>
          </cell>
          <cell r="AI54" t="str">
            <v>11.00501010.02.6</v>
          </cell>
        </row>
        <row r="55">
          <cell r="T55">
            <v>2.0187999999999997</v>
          </cell>
          <cell r="AI55" t="str">
            <v>11.00501011.02.1</v>
          </cell>
        </row>
        <row r="56">
          <cell r="T56">
            <v>1.9728142857142854</v>
          </cell>
          <cell r="AI56" t="str">
            <v>11.00501011.02.2</v>
          </cell>
        </row>
        <row r="57">
          <cell r="T57">
            <v>1.9412942857142854</v>
          </cell>
          <cell r="AI57" t="str">
            <v>11.00501011.02.3</v>
          </cell>
        </row>
        <row r="58">
          <cell r="T58">
            <v>1.9215942857142854</v>
          </cell>
          <cell r="AI58" t="str">
            <v>11.00501011.02.4</v>
          </cell>
        </row>
        <row r="59">
          <cell r="T59">
            <v>1.9018942857142855</v>
          </cell>
          <cell r="AI59" t="str">
            <v>11.00501011.02.5</v>
          </cell>
        </row>
        <row r="60">
          <cell r="T60">
            <v>1.8917485714285711</v>
          </cell>
          <cell r="AI60" t="str">
            <v>11.00501011.02.6</v>
          </cell>
        </row>
        <row r="61">
          <cell r="T61">
            <v>1.8619999999999999</v>
          </cell>
          <cell r="AI61" t="str">
            <v>11.00501012.02.1</v>
          </cell>
        </row>
        <row r="62">
          <cell r="T62">
            <v>2.08425525</v>
          </cell>
          <cell r="AI62" t="str">
            <v>11.00501013.02.1</v>
          </cell>
        </row>
        <row r="63">
          <cell r="T63">
            <v>2.0372114999999997</v>
          </cell>
          <cell r="AI63" t="str">
            <v>11.00501013.02.2</v>
          </cell>
        </row>
        <row r="64">
          <cell r="T64">
            <v>1.9672319999999999</v>
          </cell>
          <cell r="AI64" t="str">
            <v>11.00501013.02.3</v>
          </cell>
        </row>
        <row r="65">
          <cell r="T65">
            <v>1.9392404210526319</v>
          </cell>
          <cell r="AI65" t="str">
            <v>11.00501013.02.4</v>
          </cell>
        </row>
        <row r="66">
          <cell r="T66">
            <v>1.8675050697012803</v>
          </cell>
          <cell r="AI66" t="str">
            <v>11.00501013.02.5</v>
          </cell>
        </row>
        <row r="67">
          <cell r="T67">
            <v>1.9744511999999994</v>
          </cell>
          <cell r="AI67" t="str">
            <v>11.00501014.02.1</v>
          </cell>
        </row>
        <row r="68">
          <cell r="T68">
            <v>1.9580031999999998</v>
          </cell>
          <cell r="AI68" t="str">
            <v>11.00501014.02.2</v>
          </cell>
        </row>
        <row r="69">
          <cell r="T69">
            <v>1.9509027999999999</v>
          </cell>
          <cell r="AI69" t="str">
            <v>11.00501014.02.3</v>
          </cell>
        </row>
        <row r="70">
          <cell r="T70">
            <v>1.9203731555555552</v>
          </cell>
          <cell r="AI70" t="str">
            <v>11.00501014.02.4</v>
          </cell>
        </row>
        <row r="71">
          <cell r="T71">
            <v>1.8896403555555552</v>
          </cell>
          <cell r="AI71" t="str">
            <v>11.00501014.02.5</v>
          </cell>
        </row>
        <row r="72">
          <cell r="T72">
            <v>1.8589075555555552</v>
          </cell>
          <cell r="AI72" t="str">
            <v>11.00501014.02.6</v>
          </cell>
        </row>
        <row r="73">
          <cell r="T73">
            <v>1.9784239999999997</v>
          </cell>
          <cell r="AI73" t="str">
            <v>11.00501015.02.1</v>
          </cell>
        </row>
        <row r="74">
          <cell r="T74">
            <v>1.9333579999999997</v>
          </cell>
          <cell r="AI74" t="str">
            <v>11.00501015.02.2</v>
          </cell>
        </row>
        <row r="75">
          <cell r="T75">
            <v>1.9024683999999996</v>
          </cell>
          <cell r="AI75" t="str">
            <v>11.00501015.02.3</v>
          </cell>
        </row>
        <row r="76">
          <cell r="T76">
            <v>1.8831623999999996</v>
          </cell>
          <cell r="AI76" t="str">
            <v>11.00501015.02.4</v>
          </cell>
        </row>
        <row r="77">
          <cell r="T77">
            <v>1.8638563999999997</v>
          </cell>
          <cell r="AI77" t="str">
            <v>11.00501015.02.5</v>
          </cell>
        </row>
        <row r="78">
          <cell r="T78">
            <v>1.8539135999999996</v>
          </cell>
          <cell r="AI78" t="str">
            <v>11.00501015.02.6</v>
          </cell>
        </row>
        <row r="79">
          <cell r="T79">
            <v>1.8433799999999998</v>
          </cell>
          <cell r="AI79" t="str">
            <v>11.00501016.02.1</v>
          </cell>
        </row>
        <row r="80">
          <cell r="T80">
            <v>2.0634126975</v>
          </cell>
          <cell r="AI80" t="str">
            <v>11.00501017.03.1</v>
          </cell>
        </row>
        <row r="81">
          <cell r="T81">
            <v>2.0168393849999999</v>
          </cell>
          <cell r="AI81" t="str">
            <v>11.00501017.03.2</v>
          </cell>
        </row>
        <row r="82">
          <cell r="T82">
            <v>1.9475596799999999</v>
          </cell>
          <cell r="AI82" t="str">
            <v>11.00501017.03.3</v>
          </cell>
        </row>
        <row r="83">
          <cell r="T83">
            <v>1.9198480168421057</v>
          </cell>
          <cell r="AI83" t="str">
            <v>11.00501017.03.4</v>
          </cell>
        </row>
        <row r="84">
          <cell r="T84">
            <v>1.8488300190042675</v>
          </cell>
          <cell r="AI84" t="str">
            <v>11.00501017.03.5</v>
          </cell>
        </row>
        <row r="85">
          <cell r="T85">
            <v>1.9547066879999995</v>
          </cell>
          <cell r="AI85" t="str">
            <v>11.00501018.03.1</v>
          </cell>
        </row>
        <row r="86">
          <cell r="T86">
            <v>1.9384231679999999</v>
          </cell>
          <cell r="AI86" t="str">
            <v>11.00501018.03.2</v>
          </cell>
        </row>
        <row r="87">
          <cell r="T87">
            <v>1.9216392579999999</v>
          </cell>
          <cell r="AI87" t="str">
            <v>11.00501018.03.3</v>
          </cell>
        </row>
        <row r="88">
          <cell r="T88">
            <v>1.9011694239999997</v>
          </cell>
          <cell r="AI88" t="str">
            <v>11.00501018.03.4</v>
          </cell>
        </row>
        <row r="89">
          <cell r="T89">
            <v>1.8707439519999995</v>
          </cell>
          <cell r="AI89" t="str">
            <v>11.00501018.03.5</v>
          </cell>
        </row>
        <row r="90">
          <cell r="T90">
            <v>1.8403184799999996</v>
          </cell>
          <cell r="AI90" t="str">
            <v>11.00501018.03.6</v>
          </cell>
        </row>
        <row r="91">
          <cell r="T91">
            <v>1.9586397599999996</v>
          </cell>
          <cell r="AI91" t="str">
            <v>11.00501019.03.1</v>
          </cell>
        </row>
        <row r="92">
          <cell r="T92">
            <v>1.9140244199999996</v>
          </cell>
          <cell r="AI92" t="str">
            <v>11.00501019.03.2</v>
          </cell>
        </row>
        <row r="93">
          <cell r="T93">
            <v>1.8834437159999997</v>
          </cell>
          <cell r="AI93" t="str">
            <v>11.00501019.03.3</v>
          </cell>
        </row>
        <row r="94">
          <cell r="T94">
            <v>1.8643307759999996</v>
          </cell>
          <cell r="AI94" t="str">
            <v>11.00501019.03.4</v>
          </cell>
        </row>
        <row r="95">
          <cell r="T95">
            <v>1.8452178359999998</v>
          </cell>
          <cell r="AI95" t="str">
            <v>11.00501019.03.5</v>
          </cell>
        </row>
        <row r="96">
          <cell r="T96">
            <v>1.8353744639999996</v>
          </cell>
          <cell r="AI96" t="str">
            <v>11.00501019.03.6</v>
          </cell>
        </row>
        <row r="97">
          <cell r="T97">
            <v>1.8249461999999999</v>
          </cell>
          <cell r="AI97" t="str">
            <v>11.00501020.03.1</v>
          </cell>
        </row>
        <row r="98">
          <cell r="T98">
            <v>1.9586397599999996</v>
          </cell>
          <cell r="AI98" t="str">
            <v>11.00501021.04.1</v>
          </cell>
        </row>
        <row r="99">
          <cell r="T99">
            <v>1.9140244199999996</v>
          </cell>
          <cell r="AI99" t="str">
            <v>11.00501021.04.2</v>
          </cell>
        </row>
        <row r="100">
          <cell r="T100">
            <v>1.8834437159999997</v>
          </cell>
          <cell r="AI100" t="str">
            <v>11.00501021.04.3</v>
          </cell>
        </row>
        <row r="101">
          <cell r="T101">
            <v>1.8643307759999996</v>
          </cell>
          <cell r="AI101" t="str">
            <v>11.00501021.04.4</v>
          </cell>
        </row>
        <row r="102">
          <cell r="T102">
            <v>1.8452178359999998</v>
          </cell>
          <cell r="AI102" t="str">
            <v>11.00501021.04.5</v>
          </cell>
        </row>
        <row r="103">
          <cell r="T103">
            <v>1.8353744639999996</v>
          </cell>
          <cell r="AI103" t="str">
            <v>11.00501021.04.6</v>
          </cell>
        </row>
        <row r="104">
          <cell r="T104">
            <v>1.8249461999999999</v>
          </cell>
          <cell r="AI104" t="str">
            <v>11.00501021.04.7</v>
          </cell>
        </row>
      </sheetData>
      <sheetData sheetId="7">
        <row r="2">
          <cell r="T2" t="str">
            <v>propuneri de la la sindicate 25-25-26</v>
          </cell>
        </row>
        <row r="4">
          <cell r="T4" t="str">
            <v>Coeficient 2027</v>
          </cell>
        </row>
        <row r="5">
          <cell r="AI5" t="str">
            <v>cod concatenat 1</v>
          </cell>
        </row>
        <row r="6">
          <cell r="T6">
            <v>1.8565000000000003</v>
          </cell>
          <cell r="AI6" t="str">
            <v>11.00601001.02.1</v>
          </cell>
        </row>
        <row r="7">
          <cell r="T7">
            <v>1.78</v>
          </cell>
          <cell r="AI7" t="str">
            <v>11.00601001.02.2</v>
          </cell>
        </row>
        <row r="8">
          <cell r="T8">
            <v>1.7</v>
          </cell>
          <cell r="AI8" t="str">
            <v>11.00601001.02.3</v>
          </cell>
        </row>
        <row r="9">
          <cell r="T9">
            <v>1.6192</v>
          </cell>
          <cell r="AI9" t="str">
            <v>11.00601001.02.4</v>
          </cell>
        </row>
        <row r="10">
          <cell r="T10">
            <v>2</v>
          </cell>
          <cell r="AI10" t="str">
            <v>11.00601002.02.1</v>
          </cell>
        </row>
        <row r="11">
          <cell r="T11">
            <v>1.91</v>
          </cell>
          <cell r="AI11" t="str">
            <v>11.00601002.02.2</v>
          </cell>
        </row>
        <row r="12">
          <cell r="T12">
            <v>1.83</v>
          </cell>
          <cell r="AI12" t="str">
            <v>11.00601002.02.3</v>
          </cell>
        </row>
        <row r="13">
          <cell r="T13">
            <v>1.74</v>
          </cell>
          <cell r="AI13" t="str">
            <v>11.00601002.02.4</v>
          </cell>
        </row>
        <row r="14">
          <cell r="T14">
            <v>1.8565000000000003</v>
          </cell>
          <cell r="AI14" t="str">
            <v>11.00601003.01.1</v>
          </cell>
        </row>
        <row r="15">
          <cell r="T15">
            <v>1.78</v>
          </cell>
          <cell r="AI15" t="str">
            <v>11.00601003.01.2</v>
          </cell>
        </row>
        <row r="16">
          <cell r="T16">
            <v>1.7</v>
          </cell>
          <cell r="AI16" t="str">
            <v>11.00601003.01.3</v>
          </cell>
        </row>
        <row r="17">
          <cell r="T17">
            <v>1.6192</v>
          </cell>
          <cell r="AI17" t="str">
            <v>11.00601003.01.4</v>
          </cell>
        </row>
        <row r="18">
          <cell r="T18">
            <v>1.76</v>
          </cell>
          <cell r="AI18" t="str">
            <v>11.00601004.03.1</v>
          </cell>
        </row>
        <row r="19">
          <cell r="T19">
            <v>1.69</v>
          </cell>
          <cell r="AI19" t="str">
            <v>11.00601004.03.2</v>
          </cell>
        </row>
        <row r="20">
          <cell r="T20">
            <v>1.63</v>
          </cell>
          <cell r="AI20" t="str">
            <v>11.00601004.03.3</v>
          </cell>
        </row>
        <row r="21">
          <cell r="T21">
            <v>1.56</v>
          </cell>
          <cell r="AI21" t="str">
            <v>11.00601004.03.4</v>
          </cell>
        </row>
        <row r="22">
          <cell r="T22">
            <v>1.72</v>
          </cell>
          <cell r="AI22" t="str">
            <v>11.00601005.03.1</v>
          </cell>
        </row>
        <row r="23">
          <cell r="T23">
            <v>1.66</v>
          </cell>
          <cell r="AI23" t="str">
            <v>11.00601005.03.2</v>
          </cell>
        </row>
        <row r="24">
          <cell r="T24">
            <v>1.54</v>
          </cell>
          <cell r="AI24" t="str">
            <v>11.00601005.03.3</v>
          </cell>
        </row>
        <row r="25">
          <cell r="T25">
            <v>1.8</v>
          </cell>
          <cell r="AI25" t="str">
            <v>11.00601006.01.1</v>
          </cell>
        </row>
        <row r="26">
          <cell r="T26">
            <v>1.73</v>
          </cell>
          <cell r="AI26" t="str">
            <v>11.00601006.01.2</v>
          </cell>
        </row>
        <row r="27">
          <cell r="T27">
            <v>1.66</v>
          </cell>
          <cell r="AI27" t="str">
            <v>11.00601006.01.3</v>
          </cell>
        </row>
        <row r="28">
          <cell r="T28">
            <v>1.6</v>
          </cell>
          <cell r="AI28" t="str">
            <v>11.00601006.01.4</v>
          </cell>
        </row>
        <row r="29">
          <cell r="T29">
            <v>1.69</v>
          </cell>
          <cell r="AI29" t="str">
            <v>11.00601007.02.1</v>
          </cell>
        </row>
        <row r="30">
          <cell r="T30">
            <v>1.62</v>
          </cell>
          <cell r="AI30" t="str">
            <v>11.00601007.02.2</v>
          </cell>
        </row>
        <row r="31">
          <cell r="T31">
            <v>1.56</v>
          </cell>
          <cell r="AI31" t="str">
            <v>11.00601007.02.3</v>
          </cell>
        </row>
        <row r="32">
          <cell r="T32">
            <v>1.5</v>
          </cell>
          <cell r="AI32" t="str">
            <v>11.00601007.02.4</v>
          </cell>
        </row>
        <row r="33">
          <cell r="T33">
            <v>1.73</v>
          </cell>
          <cell r="AI33" t="str">
            <v>11.00601008.02.1</v>
          </cell>
        </row>
        <row r="34">
          <cell r="T34">
            <v>1.65</v>
          </cell>
          <cell r="AI34" t="str">
            <v>11.00601008.02.2</v>
          </cell>
        </row>
        <row r="35">
          <cell r="T35">
            <v>1.59</v>
          </cell>
          <cell r="AI35" t="str">
            <v>11.00601008.02.3</v>
          </cell>
        </row>
        <row r="36">
          <cell r="T36">
            <v>1.52</v>
          </cell>
          <cell r="AI36" t="str">
            <v>11.00601008.02.4</v>
          </cell>
        </row>
        <row r="37">
          <cell r="T37">
            <v>1.69</v>
          </cell>
          <cell r="AI37" t="str">
            <v>11.00601009.01.1</v>
          </cell>
        </row>
        <row r="38">
          <cell r="T38">
            <v>1.62</v>
          </cell>
          <cell r="AI38" t="str">
            <v>11.00601009.01.2</v>
          </cell>
        </row>
        <row r="39">
          <cell r="T39">
            <v>1.56</v>
          </cell>
          <cell r="AI39" t="str">
            <v>11.00601009.01.3</v>
          </cell>
        </row>
        <row r="40">
          <cell r="T40">
            <v>1.5</v>
          </cell>
          <cell r="AI40" t="str">
            <v>11.00601009.01.4</v>
          </cell>
        </row>
        <row r="41">
          <cell r="T41">
            <v>1.63</v>
          </cell>
          <cell r="AI41" t="str">
            <v>11.00601010.03.1</v>
          </cell>
        </row>
        <row r="42">
          <cell r="T42">
            <v>1.56</v>
          </cell>
          <cell r="AI42" t="str">
            <v>11.00601010.03.2</v>
          </cell>
        </row>
        <row r="43">
          <cell r="T43">
            <v>1.51</v>
          </cell>
          <cell r="AI43" t="str">
            <v>11.00601010.03.3</v>
          </cell>
        </row>
        <row r="44">
          <cell r="T44">
            <v>1.45</v>
          </cell>
          <cell r="AI44" t="str">
            <v>11.00601010.03.4</v>
          </cell>
        </row>
        <row r="45">
          <cell r="T45">
            <v>1.59</v>
          </cell>
          <cell r="AI45" t="str">
            <v>11.00601011.03.1</v>
          </cell>
        </row>
        <row r="46">
          <cell r="T46">
            <v>1.54</v>
          </cell>
          <cell r="AI46" t="str">
            <v>11.00601011.03.2</v>
          </cell>
        </row>
        <row r="47">
          <cell r="T47">
            <v>1.48</v>
          </cell>
          <cell r="AI47" t="str">
            <v>11.00601011.03.3</v>
          </cell>
        </row>
        <row r="48">
          <cell r="T48">
            <v>1.65</v>
          </cell>
          <cell r="AI48" t="str">
            <v>11.00601012.01.1</v>
          </cell>
        </row>
        <row r="49">
          <cell r="T49">
            <v>1.59</v>
          </cell>
          <cell r="AI49" t="str">
            <v>11.00601012.01.2</v>
          </cell>
        </row>
        <row r="50">
          <cell r="T50">
            <v>1.53</v>
          </cell>
          <cell r="AI50" t="str">
            <v>11.00601012.01.3</v>
          </cell>
        </row>
        <row r="51">
          <cell r="T51">
            <v>1.48</v>
          </cell>
          <cell r="AI51" t="str">
            <v>11.00601012.01.4</v>
          </cell>
        </row>
        <row r="52">
          <cell r="T52">
            <v>1.6</v>
          </cell>
          <cell r="AI52" t="str">
            <v>11.00601013.02.1</v>
          </cell>
        </row>
        <row r="53">
          <cell r="T53">
            <v>1.54</v>
          </cell>
          <cell r="AI53" t="str">
            <v>11.00601013.02.2</v>
          </cell>
        </row>
        <row r="54">
          <cell r="T54">
            <v>1.48</v>
          </cell>
          <cell r="AI54" t="str">
            <v>11.00601013.02.3</v>
          </cell>
        </row>
        <row r="55">
          <cell r="T55">
            <v>1.43</v>
          </cell>
          <cell r="AI55" t="str">
            <v>11.00601013.02.4</v>
          </cell>
        </row>
        <row r="56">
          <cell r="T56">
            <v>1.56</v>
          </cell>
          <cell r="AI56" t="str">
            <v>11.00601014.02.1</v>
          </cell>
        </row>
        <row r="57">
          <cell r="T57">
            <v>1.5</v>
          </cell>
          <cell r="AI57" t="str">
            <v>11.00601014.02.2</v>
          </cell>
        </row>
        <row r="58">
          <cell r="T58">
            <v>1.45</v>
          </cell>
          <cell r="AI58" t="str">
            <v>11.00601014.02.3</v>
          </cell>
        </row>
        <row r="59">
          <cell r="T59">
            <v>1.39</v>
          </cell>
          <cell r="AI59" t="str">
            <v>11.00601014.02.4</v>
          </cell>
        </row>
        <row r="60">
          <cell r="T60">
            <v>1.57</v>
          </cell>
          <cell r="AI60" t="str">
            <v>11.00601015.01.1</v>
          </cell>
        </row>
        <row r="61">
          <cell r="T61">
            <v>1.51</v>
          </cell>
          <cell r="AI61" t="str">
            <v>11.00601015.01.2</v>
          </cell>
        </row>
        <row r="62">
          <cell r="T62">
            <v>1.45</v>
          </cell>
          <cell r="AI62" t="str">
            <v>11.00601015.01.3</v>
          </cell>
        </row>
        <row r="63">
          <cell r="T63">
            <v>1.38</v>
          </cell>
          <cell r="AI63" t="str">
            <v>11.00601015.01.4</v>
          </cell>
        </row>
        <row r="64">
          <cell r="T64">
            <v>1.53</v>
          </cell>
          <cell r="AI64" t="str">
            <v>11.00601016.01.1</v>
          </cell>
        </row>
        <row r="65">
          <cell r="T65">
            <v>1.48</v>
          </cell>
          <cell r="AI65" t="str">
            <v>11.00601016.01.2</v>
          </cell>
        </row>
        <row r="66">
          <cell r="T66">
            <v>1.41</v>
          </cell>
          <cell r="AI66" t="str">
            <v>11.00601016.01.3</v>
          </cell>
        </row>
        <row r="67">
          <cell r="T67">
            <v>1.35</v>
          </cell>
          <cell r="AI67" t="str">
            <v>11.00601016.01.4</v>
          </cell>
        </row>
        <row r="68">
          <cell r="T68">
            <v>1.51</v>
          </cell>
          <cell r="AI68" t="str">
            <v>11.00601017.02.1</v>
          </cell>
        </row>
        <row r="69">
          <cell r="T69">
            <v>1.45</v>
          </cell>
          <cell r="AI69" t="str">
            <v>11.00601017.02.2</v>
          </cell>
        </row>
        <row r="70">
          <cell r="T70">
            <v>1.39</v>
          </cell>
          <cell r="AI70" t="str">
            <v>11.00601017.02.3</v>
          </cell>
        </row>
        <row r="71">
          <cell r="T71">
            <v>1.34</v>
          </cell>
          <cell r="AI71" t="str">
            <v>11.00601017.02.4</v>
          </cell>
        </row>
        <row r="72">
          <cell r="T72">
            <v>1.51</v>
          </cell>
          <cell r="AI72" t="str">
            <v>11.00601018.01.1</v>
          </cell>
        </row>
        <row r="73">
          <cell r="T73">
            <v>1.45</v>
          </cell>
          <cell r="AI73" t="str">
            <v>11.00601018.01.2</v>
          </cell>
        </row>
        <row r="74">
          <cell r="T74">
            <v>1.34</v>
          </cell>
          <cell r="AI74" t="str">
            <v>11.00601018.01.3</v>
          </cell>
        </row>
        <row r="75">
          <cell r="T75">
            <v>1.56</v>
          </cell>
          <cell r="AI75" t="str">
            <v>11.00601019.03.1</v>
          </cell>
        </row>
        <row r="76">
          <cell r="T76">
            <v>1.5</v>
          </cell>
          <cell r="AI76" t="str">
            <v>11.00601019.03.2</v>
          </cell>
        </row>
        <row r="77">
          <cell r="T77">
            <v>1.44</v>
          </cell>
          <cell r="AI77" t="str">
            <v>11.00601019.03.3</v>
          </cell>
        </row>
        <row r="78">
          <cell r="T78">
            <v>1.37</v>
          </cell>
          <cell r="AI78" t="str">
            <v>11.00601019.03.4</v>
          </cell>
        </row>
        <row r="79">
          <cell r="T79">
            <v>1.53</v>
          </cell>
          <cell r="AI79" t="str">
            <v>11.00601020.01.1</v>
          </cell>
        </row>
        <row r="80">
          <cell r="T80">
            <v>1.48</v>
          </cell>
          <cell r="AI80" t="str">
            <v>11.00601020.01.2</v>
          </cell>
        </row>
        <row r="81">
          <cell r="T81">
            <v>1.38</v>
          </cell>
          <cell r="AI81" t="str">
            <v>11.00601020.01.3</v>
          </cell>
        </row>
        <row r="82">
          <cell r="T82">
            <v>1.55</v>
          </cell>
          <cell r="AI82" t="str">
            <v>11.00601021.02.1</v>
          </cell>
        </row>
        <row r="83">
          <cell r="T83">
            <v>1.49</v>
          </cell>
          <cell r="AI83" t="str">
            <v>11.00601021.02.2</v>
          </cell>
        </row>
        <row r="84">
          <cell r="T84">
            <v>1.38</v>
          </cell>
          <cell r="AI84" t="str">
            <v>11.00601021.02.3</v>
          </cell>
        </row>
        <row r="85">
          <cell r="T85">
            <v>1.55</v>
          </cell>
          <cell r="AI85" t="str">
            <v>11.00601022.01.1</v>
          </cell>
        </row>
        <row r="86">
          <cell r="T86">
            <v>1.4</v>
          </cell>
          <cell r="AI86" t="str">
            <v>11.00601022.01.2</v>
          </cell>
        </row>
        <row r="87">
          <cell r="T87">
            <v>1.26</v>
          </cell>
          <cell r="AI87" t="str">
            <v>11.00601022.01.3</v>
          </cell>
        </row>
        <row r="88">
          <cell r="T88">
            <v>1.1907527039036849</v>
          </cell>
          <cell r="AI88" t="str">
            <v>11.00601023.01.1</v>
          </cell>
        </row>
        <row r="89">
          <cell r="T89">
            <v>1.1299999999999999</v>
          </cell>
          <cell r="AI89" t="str">
            <v>11.00601023.01.2</v>
          </cell>
        </row>
      </sheetData>
      <sheetData sheetId="8"/>
      <sheetData sheetId="9">
        <row r="6">
          <cell r="S6" t="str">
            <v>Coeficient</v>
          </cell>
        </row>
        <row r="7">
          <cell r="AI7">
            <v>1</v>
          </cell>
        </row>
        <row r="8">
          <cell r="S8" t="str">
            <v>Grad I</v>
          </cell>
          <cell r="T8" t="str">
            <v>Grad II</v>
          </cell>
          <cell r="AI8" t="str">
            <v>cod concatenat 1</v>
          </cell>
        </row>
        <row r="9">
          <cell r="S9">
            <v>4.5306000629155845</v>
          </cell>
          <cell r="T9">
            <v>5.0340000699062051</v>
          </cell>
          <cell r="AI9" t="str">
            <v>12.00101001.01.2</v>
          </cell>
        </row>
        <row r="10">
          <cell r="S10">
            <v>4.4417647675642984</v>
          </cell>
          <cell r="T10">
            <v>4.9352941861825537</v>
          </cell>
          <cell r="AI10" t="str">
            <v>12.00101002.01.2</v>
          </cell>
        </row>
        <row r="11">
          <cell r="S11">
            <v>4.4417647675642984</v>
          </cell>
          <cell r="T11">
            <v>4.9352941861825537</v>
          </cell>
          <cell r="AI11" t="str">
            <v>12.00101003.01.2</v>
          </cell>
        </row>
        <row r="12">
          <cell r="S12">
            <v>4.3546713407493121</v>
          </cell>
          <cell r="T12">
            <v>4.8385237119436804</v>
          </cell>
          <cell r="AI12" t="str">
            <v>12.00101004.01.2</v>
          </cell>
        </row>
        <row r="13">
          <cell r="S13">
            <v>4.2692856281856004</v>
          </cell>
          <cell r="T13">
            <v>4.7436506979840001</v>
          </cell>
          <cell r="AI13" t="str">
            <v>12.00101005.02.2</v>
          </cell>
        </row>
        <row r="14">
          <cell r="S14">
            <v>4.2692856281856004</v>
          </cell>
          <cell r="T14">
            <v>4.7436506979840001</v>
          </cell>
          <cell r="AI14" t="str">
            <v>12.00101006.02.2</v>
          </cell>
        </row>
        <row r="15">
          <cell r="S15">
            <v>4.1855741452800004</v>
          </cell>
          <cell r="T15">
            <v>4.6506379392000001</v>
          </cell>
          <cell r="AI15" t="str">
            <v>12.00101007.02.2</v>
          </cell>
        </row>
        <row r="16">
          <cell r="S16">
            <v>4.103504064</v>
          </cell>
          <cell r="T16">
            <v>4.5594489600000001</v>
          </cell>
          <cell r="AI16" t="str">
            <v>12.00101008.02.2</v>
          </cell>
        </row>
        <row r="17">
          <cell r="S17">
            <v>4.0230432</v>
          </cell>
          <cell r="T17">
            <v>4.4700480000000002</v>
          </cell>
          <cell r="AI17" t="str">
            <v>12.00101009.01.2</v>
          </cell>
        </row>
        <row r="22">
          <cell r="T22">
            <v>4.3824000000000005</v>
          </cell>
        </row>
        <row r="26">
          <cell r="AI26" t="str">
            <v>cod concatenat 1</v>
          </cell>
        </row>
        <row r="27">
          <cell r="T27">
            <v>3.52</v>
          </cell>
          <cell r="AI27" t="str">
            <v>12.00201001.01.1</v>
          </cell>
        </row>
        <row r="28">
          <cell r="T28">
            <v>2.992</v>
          </cell>
          <cell r="AI28" t="str">
            <v>12.00201002.01.1</v>
          </cell>
        </row>
        <row r="29">
          <cell r="T29">
            <v>2.5432000000000001</v>
          </cell>
          <cell r="AI29" t="str">
            <v>12.00201003.01.1</v>
          </cell>
        </row>
        <row r="30">
          <cell r="T30">
            <v>2.047333333333333</v>
          </cell>
          <cell r="AI30" t="str">
            <v>12.00201004.01.1</v>
          </cell>
        </row>
        <row r="31">
          <cell r="T31">
            <v>2</v>
          </cell>
          <cell r="AI31" t="str">
            <v>12.00201005.01.1</v>
          </cell>
        </row>
        <row r="32">
          <cell r="T32">
            <v>1.9</v>
          </cell>
          <cell r="AI32" t="str">
            <v>12.00201006.01.1</v>
          </cell>
        </row>
        <row r="33">
          <cell r="T33">
            <v>1.51</v>
          </cell>
          <cell r="AI33" t="str">
            <v>12.00201007.01.1</v>
          </cell>
        </row>
        <row r="34">
          <cell r="T34">
            <v>1.45</v>
          </cell>
          <cell r="AI34" t="str">
            <v>12.00201008.01.1</v>
          </cell>
        </row>
        <row r="35">
          <cell r="T35">
            <v>1.38</v>
          </cell>
          <cell r="AI35" t="str">
            <v>12.00201009.01.1</v>
          </cell>
        </row>
      </sheetData>
      <sheetData sheetId="10"/>
      <sheetData sheetId="11"/>
      <sheetData sheetId="12">
        <row r="10">
          <cell r="S10" t="str">
            <v>Coeficient 2027</v>
          </cell>
          <cell r="T10" t="str">
            <v>Coeficient 2027</v>
          </cell>
          <cell r="AI10">
            <v>1</v>
          </cell>
        </row>
        <row r="11">
          <cell r="S11" t="str">
            <v>Grad I</v>
          </cell>
          <cell r="T11" t="str">
            <v>Grad II</v>
          </cell>
          <cell r="AI11" t="str">
            <v>cod concatenat 1</v>
          </cell>
        </row>
        <row r="12">
          <cell r="S12">
            <v>5.6999999999999993</v>
          </cell>
          <cell r="T12">
            <v>6</v>
          </cell>
          <cell r="AI12" t="str">
            <v>21.00101001.01.2</v>
          </cell>
        </row>
        <row r="13">
          <cell r="S13">
            <v>0</v>
          </cell>
          <cell r="AI13" t="str">
            <v>21.00101002.01.2</v>
          </cell>
        </row>
        <row r="14">
          <cell r="S14">
            <v>5.5061999999999989</v>
          </cell>
          <cell r="T14">
            <v>5.7959999999999994</v>
          </cell>
          <cell r="AI14" t="str">
            <v>21.00101003.01.2</v>
          </cell>
        </row>
        <row r="15">
          <cell r="S15">
            <v>4.6802699999999993</v>
          </cell>
          <cell r="T15">
            <v>4.9265999999999996</v>
          </cell>
          <cell r="AI15" t="str">
            <v>21.00101004.02.2</v>
          </cell>
        </row>
        <row r="16">
          <cell r="S16">
            <v>4.1296499999999989</v>
          </cell>
          <cell r="T16">
            <v>4.3469999999999995</v>
          </cell>
          <cell r="AI16" t="str">
            <v>21.00101005.01.2</v>
          </cell>
        </row>
        <row r="17">
          <cell r="S17">
            <v>4.2749999999999995</v>
          </cell>
          <cell r="T17">
            <v>4.5</v>
          </cell>
          <cell r="AI17" t="str">
            <v>21.00101006.01.2</v>
          </cell>
        </row>
        <row r="18">
          <cell r="S18">
            <v>2.8499999999999996</v>
          </cell>
          <cell r="T18">
            <v>3</v>
          </cell>
          <cell r="AI18" t="str">
            <v>21.00101007.01.2</v>
          </cell>
        </row>
        <row r="19">
          <cell r="S19">
            <v>3.7166849999999996</v>
          </cell>
          <cell r="T19">
            <v>3.9122999999999997</v>
          </cell>
          <cell r="AI19" t="str">
            <v xml:space="preserve">Asistent medical-şef pe unitate </v>
          </cell>
        </row>
        <row r="20">
          <cell r="S20">
            <v>4.32295125</v>
          </cell>
          <cell r="T20">
            <v>4.5504750000000005</v>
          </cell>
          <cell r="AI20" t="str">
            <v>Medic şef ambulatoriu de specialitate şi altele similare</v>
          </cell>
        </row>
        <row r="21">
          <cell r="S21">
            <v>5.0621700000000001</v>
          </cell>
          <cell r="T21">
            <v>5.3286000000000007</v>
          </cell>
          <cell r="AI21" t="str">
            <v>Medic şef secţie, şef laborator, coordonator şi altele similare</v>
          </cell>
        </row>
        <row r="22">
          <cell r="S22">
            <v>5.1094800000000005</v>
          </cell>
          <cell r="T22">
            <v>5.378400000000001</v>
          </cell>
          <cell r="AI22" t="str">
            <v>Director program de rezidenţiat medicină de urgenţă</v>
          </cell>
        </row>
        <row r="23">
          <cell r="S23">
            <v>4.0686599999999995</v>
          </cell>
          <cell r="T23">
            <v>4.2827999999999999</v>
          </cell>
          <cell r="AI23" t="str">
            <v>Farmacist (biolog, biochimist, chimist, psiholog) şef secţie, şef laborator şi altele similare</v>
          </cell>
        </row>
        <row r="24">
          <cell r="S24">
            <v>3.97404</v>
          </cell>
          <cell r="T24">
            <v>4.1832000000000003</v>
          </cell>
          <cell r="AI24" t="str">
            <v>Farmacist şef serviciu, farmacist şef punct de lucru (oficină)</v>
          </cell>
        </row>
        <row r="25">
          <cell r="S25">
            <v>2.6115119999999998</v>
          </cell>
          <cell r="T25">
            <v>2.7489599999999998</v>
          </cell>
          <cell r="AI25" t="str">
            <v>Asistent șef secție</v>
          </cell>
        </row>
        <row r="29">
          <cell r="S29" t="str">
            <v>Coeficient</v>
          </cell>
        </row>
        <row r="30">
          <cell r="S30" t="str">
            <v>Coeficient 2027</v>
          </cell>
          <cell r="T30" t="str">
            <v>Coeficient 2027</v>
          </cell>
          <cell r="AI30">
            <v>1</v>
          </cell>
        </row>
        <row r="31">
          <cell r="S31" t="str">
            <v>Grad I</v>
          </cell>
          <cell r="T31" t="str">
            <v>Grad II</v>
          </cell>
          <cell r="AI31" t="str">
            <v>cod concatenat 1</v>
          </cell>
        </row>
        <row r="32">
          <cell r="S32">
            <v>5.1391200000000001</v>
          </cell>
          <cell r="T32">
            <v>5.4096000000000002</v>
          </cell>
          <cell r="AI32" t="str">
            <v>21.00102001.01.2</v>
          </cell>
        </row>
        <row r="33">
          <cell r="S33">
            <v>0</v>
          </cell>
          <cell r="T33">
            <v>0</v>
          </cell>
          <cell r="AI33" t="str">
            <v>21.00102002.01.2</v>
          </cell>
        </row>
        <row r="34">
          <cell r="S34">
            <v>4.9643899199999995</v>
          </cell>
          <cell r="T34">
            <v>5.2256735999999995</v>
          </cell>
          <cell r="AI34" t="str">
            <v>21.00102003.01.2</v>
          </cell>
        </row>
        <row r="35">
          <cell r="S35">
            <v>3.7232924399999994</v>
          </cell>
          <cell r="T35">
            <v>3.9192551999999994</v>
          </cell>
          <cell r="AI35" t="str">
            <v>21.00102004.02.2</v>
          </cell>
        </row>
        <row r="36">
          <cell r="S36">
            <v>3.7232924399999994</v>
          </cell>
          <cell r="T36">
            <v>3.9192551999999994</v>
          </cell>
          <cell r="AI36" t="str">
            <v>21.00102005.01.2</v>
          </cell>
        </row>
        <row r="37">
          <cell r="S37">
            <v>3.5973839999999999</v>
          </cell>
          <cell r="T37">
            <v>3.7867199999999999</v>
          </cell>
          <cell r="AI37" t="str">
            <v>21.00102006.01.2</v>
          </cell>
        </row>
        <row r="38">
          <cell r="S38">
            <v>2.5695600000000001</v>
          </cell>
          <cell r="T38">
            <v>2.7048000000000001</v>
          </cell>
          <cell r="AI38" t="str">
            <v>21.00102007.01.2</v>
          </cell>
        </row>
        <row r="39">
          <cell r="S39">
            <v>3.350963195999999</v>
          </cell>
          <cell r="T39">
            <v>3.5273296799999994</v>
          </cell>
        </row>
        <row r="40">
          <cell r="S40">
            <v>4.32295125</v>
          </cell>
          <cell r="T40">
            <v>4.5504750000000005</v>
          </cell>
        </row>
        <row r="41">
          <cell r="S41">
            <v>4.967550000000001</v>
          </cell>
          <cell r="T41">
            <v>5.229000000000001</v>
          </cell>
        </row>
        <row r="43">
          <cell r="S43" t="str">
            <v>Coeficient</v>
          </cell>
        </row>
        <row r="44">
          <cell r="S44" t="str">
            <v>Coeficient 2027</v>
          </cell>
          <cell r="T44" t="str">
            <v>Coeficient 2027</v>
          </cell>
          <cell r="AI44">
            <v>1</v>
          </cell>
        </row>
        <row r="45">
          <cell r="S45" t="str">
            <v>Grad I</v>
          </cell>
          <cell r="T45" t="str">
            <v>Grad II</v>
          </cell>
          <cell r="AI45" t="str">
            <v>cod concatenat 1</v>
          </cell>
        </row>
        <row r="46">
          <cell r="S46">
            <v>5.5289999999999999</v>
          </cell>
          <cell r="T46">
            <v>5.82</v>
          </cell>
          <cell r="AI46" t="str">
            <v>21.00103001.01.2</v>
          </cell>
        </row>
        <row r="47">
          <cell r="S47">
            <v>5.5289999999999999</v>
          </cell>
          <cell r="T47">
            <v>5.82</v>
          </cell>
          <cell r="AI47" t="str">
            <v>21.00103002.01.2</v>
          </cell>
        </row>
        <row r="48">
          <cell r="S48">
            <v>5.3410139999999986</v>
          </cell>
          <cell r="T48">
            <v>5.6221199999999989</v>
          </cell>
          <cell r="AI48" t="str">
            <v>21.00103003.01.2</v>
          </cell>
        </row>
        <row r="49">
          <cell r="S49">
            <v>4.212243</v>
          </cell>
          <cell r="T49">
            <v>4.4339399999999998</v>
          </cell>
          <cell r="AI49" t="str">
            <v>21.00103004.02.2</v>
          </cell>
        </row>
        <row r="50">
          <cell r="S50">
            <v>3.5102024999999992</v>
          </cell>
          <cell r="T50">
            <v>3.6949499999999995</v>
          </cell>
          <cell r="AI50" t="str">
            <v>21.00103005.01.2</v>
          </cell>
        </row>
        <row r="51">
          <cell r="S51">
            <v>3.762</v>
          </cell>
          <cell r="T51">
            <v>3.96</v>
          </cell>
          <cell r="AI51" t="str">
            <v>21.00103006.01.2</v>
          </cell>
        </row>
        <row r="52">
          <cell r="S52">
            <v>2.2800000000000002</v>
          </cell>
          <cell r="T52">
            <v>2.4000000000000004</v>
          </cell>
          <cell r="AI52" t="str">
            <v>21.00103007.01.2</v>
          </cell>
        </row>
        <row r="63">
          <cell r="S63" t="str">
            <v>Coeficient</v>
          </cell>
        </row>
        <row r="64">
          <cell r="S64" t="str">
            <v>Coeficient 2027</v>
          </cell>
          <cell r="T64" t="str">
            <v>Coeficient 2027</v>
          </cell>
          <cell r="AI64">
            <v>1</v>
          </cell>
        </row>
        <row r="65">
          <cell r="S65" t="str">
            <v>Grad I</v>
          </cell>
          <cell r="T65" t="str">
            <v>Grad II</v>
          </cell>
          <cell r="AI65" t="str">
            <v>cod concatenat 1</v>
          </cell>
        </row>
        <row r="66">
          <cell r="S66">
            <v>4.8244800000000003</v>
          </cell>
          <cell r="T66">
            <v>5.0784000000000002</v>
          </cell>
          <cell r="AI66" t="str">
            <v>21.00104001.01.2</v>
          </cell>
        </row>
        <row r="67">
          <cell r="S67">
            <v>4.4385216000000005</v>
          </cell>
          <cell r="T67">
            <v>4.6721280000000007</v>
          </cell>
          <cell r="AI67" t="str">
            <v>21.00104002.02.2</v>
          </cell>
        </row>
        <row r="68">
          <cell r="S68">
            <v>3.61836</v>
          </cell>
          <cell r="T68">
            <v>3.8088000000000002</v>
          </cell>
          <cell r="AI68" t="str">
            <v>21.00104003.01.2</v>
          </cell>
        </row>
        <row r="69">
          <cell r="S69">
            <v>3.3771359999999997</v>
          </cell>
          <cell r="T69">
            <v>3.5548799999999998</v>
          </cell>
          <cell r="AI69" t="str">
            <v>21.00104004.01.2</v>
          </cell>
        </row>
        <row r="70">
          <cell r="S70">
            <v>2.8946879999999999</v>
          </cell>
          <cell r="T70">
            <v>3.04704</v>
          </cell>
          <cell r="AI70" t="str">
            <v>21.00104005.01.2</v>
          </cell>
        </row>
        <row r="71">
          <cell r="AI71" t="str">
            <v>21.00104006.01.2</v>
          </cell>
        </row>
        <row r="75">
          <cell r="S75" t="str">
            <v>Coeficient 2027</v>
          </cell>
          <cell r="T75" t="str">
            <v>Coeficient 2027</v>
          </cell>
          <cell r="AI75">
            <v>1</v>
          </cell>
        </row>
        <row r="76">
          <cell r="S76" t="str">
            <v>Grad I</v>
          </cell>
          <cell r="T76" t="str">
            <v>Grad II</v>
          </cell>
          <cell r="AI76" t="str">
            <v>cod concatenat 1</v>
          </cell>
        </row>
        <row r="77">
          <cell r="AI77" t="str">
            <v>21.00105001.01.2</v>
          </cell>
        </row>
        <row r="78">
          <cell r="S78">
            <v>4.5832560000000004</v>
          </cell>
          <cell r="T78">
            <v>4.8244800000000003</v>
          </cell>
          <cell r="AI78" t="str">
            <v>21.00105002.02.2</v>
          </cell>
        </row>
        <row r="79">
          <cell r="S79">
            <v>3.4374419999999999</v>
          </cell>
          <cell r="T79">
            <v>3.61836</v>
          </cell>
          <cell r="AI79" t="str">
            <v>21.00105003.01.2</v>
          </cell>
        </row>
        <row r="80">
          <cell r="S80">
            <v>3.2082791999999998</v>
          </cell>
          <cell r="T80">
            <v>3.3771359999999997</v>
          </cell>
          <cell r="AI80" t="str">
            <v>21.00105004.01.2</v>
          </cell>
        </row>
        <row r="81">
          <cell r="S81">
            <v>2.7499536</v>
          </cell>
          <cell r="T81">
            <v>2.8946879999999999</v>
          </cell>
          <cell r="AI81" t="str">
            <v>21.00105005.01.2</v>
          </cell>
        </row>
        <row r="82">
          <cell r="S82">
            <v>2.7499536</v>
          </cell>
          <cell r="T82">
            <v>2.8946879999999999</v>
          </cell>
          <cell r="AI82" t="str">
            <v>21.00105006.01.2</v>
          </cell>
        </row>
        <row r="85">
          <cell r="S85" t="str">
            <v>Coeficient</v>
          </cell>
        </row>
        <row r="86">
          <cell r="S86" t="str">
            <v>Coeficient 2027</v>
          </cell>
          <cell r="T86" t="str">
            <v>Coeficient 2027</v>
          </cell>
        </row>
        <row r="87">
          <cell r="S87" t="str">
            <v>Grad I</v>
          </cell>
          <cell r="T87" t="str">
            <v>Grad II</v>
          </cell>
        </row>
        <row r="89">
          <cell r="S89">
            <v>4.5832560000000004</v>
          </cell>
          <cell r="T89">
            <v>4.8244800000000003</v>
          </cell>
        </row>
        <row r="93">
          <cell r="S93">
            <v>2.6124559199999999</v>
          </cell>
          <cell r="T93">
            <v>2.7499536</v>
          </cell>
        </row>
        <row r="96">
          <cell r="S96" t="str">
            <v>Coeficient</v>
          </cell>
        </row>
        <row r="97">
          <cell r="S97" t="str">
            <v>Coeficient 2027</v>
          </cell>
          <cell r="T97" t="str">
            <v>Coeficient 2027</v>
          </cell>
        </row>
        <row r="98">
          <cell r="S98" t="str">
            <v>Grad I</v>
          </cell>
          <cell r="T98" t="str">
            <v>Grad II</v>
          </cell>
        </row>
        <row r="100">
          <cell r="S100">
            <v>4.5832560000000004</v>
          </cell>
          <cell r="T100">
            <v>4.8244800000000003</v>
          </cell>
        </row>
        <row r="104">
          <cell r="S104">
            <v>2.481833124</v>
          </cell>
          <cell r="T104">
            <v>2.6124559199999999</v>
          </cell>
        </row>
        <row r="112">
          <cell r="S112" t="str">
            <v>Coeficient</v>
          </cell>
        </row>
        <row r="113">
          <cell r="S113" t="str">
            <v>Coeficient 2027</v>
          </cell>
          <cell r="T113" t="str">
            <v>Coeficient 2027</v>
          </cell>
          <cell r="AI113">
            <v>1</v>
          </cell>
        </row>
        <row r="114">
          <cell r="S114" t="str">
            <v>Grad I</v>
          </cell>
          <cell r="T114" t="str">
            <v>Grad II</v>
          </cell>
          <cell r="AI114" t="str">
            <v>cod concatenat 1</v>
          </cell>
        </row>
        <row r="115">
          <cell r="S115">
            <v>4.2749999999999995</v>
          </cell>
          <cell r="T115">
            <v>4.5</v>
          </cell>
          <cell r="AI115" t="str">
            <v>21.00106001.01.2</v>
          </cell>
        </row>
        <row r="116">
          <cell r="S116">
            <v>4.1296499999999989</v>
          </cell>
          <cell r="T116">
            <v>4.3469999999999995</v>
          </cell>
          <cell r="AI116" t="str">
            <v>21.00106002.03.2</v>
          </cell>
        </row>
        <row r="117">
          <cell r="S117">
            <v>3.5102024999999992</v>
          </cell>
          <cell r="T117">
            <v>3.6949499999999995</v>
          </cell>
          <cell r="AI117" t="str">
            <v>21.00106003.01.2</v>
          </cell>
        </row>
        <row r="118">
          <cell r="S118">
            <v>3.0972374999999994</v>
          </cell>
          <cell r="T118">
            <v>3.2602499999999996</v>
          </cell>
          <cell r="AI118" t="str">
            <v>21.00106004.01.2</v>
          </cell>
        </row>
        <row r="119">
          <cell r="S119">
            <v>3.2062499999999998</v>
          </cell>
          <cell r="T119">
            <v>3.375</v>
          </cell>
          <cell r="AI119" t="str">
            <v>21.00106005.01.2</v>
          </cell>
        </row>
        <row r="120">
          <cell r="S120">
            <v>3.2062499999999998</v>
          </cell>
          <cell r="T120">
            <v>3.375</v>
          </cell>
          <cell r="AI120" t="str">
            <v>21.00106006.01.2</v>
          </cell>
        </row>
        <row r="121">
          <cell r="S121">
            <v>2.5649999999999999</v>
          </cell>
          <cell r="T121">
            <v>2.7</v>
          </cell>
          <cell r="AI121" t="str">
            <v>21.00106007.04.2</v>
          </cell>
        </row>
        <row r="122">
          <cell r="S122">
            <v>2.4046875000000001</v>
          </cell>
          <cell r="T122">
            <v>2.53125</v>
          </cell>
          <cell r="AI122" t="str">
            <v>21.00106008.01.2</v>
          </cell>
        </row>
        <row r="123">
          <cell r="S123">
            <v>2.18025</v>
          </cell>
          <cell r="T123">
            <v>2.2949999999999999</v>
          </cell>
          <cell r="AI123" t="str">
            <v>21.00106009.01.2</v>
          </cell>
        </row>
      </sheetData>
      <sheetData sheetId="13">
        <row r="5">
          <cell r="T5">
            <v>5.229000000000001</v>
          </cell>
        </row>
        <row r="6">
          <cell r="T6">
            <v>5.2788000000000004</v>
          </cell>
        </row>
        <row r="7">
          <cell r="T7">
            <v>5.4780000000000006</v>
          </cell>
        </row>
        <row r="8">
          <cell r="T8">
            <v>4.9800000000000004</v>
          </cell>
        </row>
        <row r="9">
          <cell r="T9" t="str">
            <v>scenariul 2</v>
          </cell>
        </row>
        <row r="11">
          <cell r="T11" t="str">
            <v>Coeficient 2027</v>
          </cell>
        </row>
        <row r="12">
          <cell r="AI12" t="str">
            <v>cod concatenat 1</v>
          </cell>
        </row>
        <row r="13">
          <cell r="T13">
            <v>4</v>
          </cell>
          <cell r="AI13" t="str">
            <v>21.00201001.01.1</v>
          </cell>
        </row>
        <row r="14">
          <cell r="T14">
            <v>4</v>
          </cell>
          <cell r="AI14" t="str">
            <v>21.00201002.01.1</v>
          </cell>
        </row>
        <row r="15">
          <cell r="T15">
            <v>3.2</v>
          </cell>
          <cell r="AI15" t="str">
            <v>21.00201003.01.1</v>
          </cell>
        </row>
        <row r="16">
          <cell r="T16">
            <v>3.2</v>
          </cell>
          <cell r="AI16" t="str">
            <v>21.00201004.01.1</v>
          </cell>
        </row>
        <row r="17">
          <cell r="T17">
            <v>2.5600000000000005</v>
          </cell>
          <cell r="AI17" t="str">
            <v>21.00201005.01.1</v>
          </cell>
        </row>
        <row r="18">
          <cell r="T18">
            <v>2.4000000000000004</v>
          </cell>
          <cell r="AI18" t="str">
            <v>21.00201006.01.1</v>
          </cell>
        </row>
        <row r="19">
          <cell r="T19">
            <v>2.4000000000000004</v>
          </cell>
          <cell r="AI19" t="str">
            <v>21.00201007.01.1</v>
          </cell>
        </row>
        <row r="20">
          <cell r="T20">
            <v>2.2399999999999998</v>
          </cell>
          <cell r="AI20" t="str">
            <v>21.00201008.01.1</v>
          </cell>
        </row>
        <row r="21">
          <cell r="T21">
            <v>2.2399999999999998</v>
          </cell>
          <cell r="AI21" t="str">
            <v>21.00201009.01.1</v>
          </cell>
        </row>
        <row r="22">
          <cell r="T22">
            <v>2.08</v>
          </cell>
          <cell r="AI22" t="str">
            <v>21.00201010.01.1</v>
          </cell>
        </row>
        <row r="23">
          <cell r="T23">
            <v>2.08</v>
          </cell>
          <cell r="AI23" t="str">
            <v>21.00201011.01.1</v>
          </cell>
        </row>
        <row r="24">
          <cell r="T24">
            <v>1.92</v>
          </cell>
          <cell r="AI24" t="str">
            <v>21.00201012.01.1</v>
          </cell>
        </row>
        <row r="25">
          <cell r="T25">
            <v>1.92</v>
          </cell>
          <cell r="AI25" t="str">
            <v>21.00201013.01.1</v>
          </cell>
        </row>
        <row r="26">
          <cell r="T26">
            <v>2.16</v>
          </cell>
          <cell r="AI26" t="str">
            <v>21.00201014.01.1</v>
          </cell>
        </row>
        <row r="27">
          <cell r="T27">
            <v>2.16</v>
          </cell>
          <cell r="AI27" t="str">
            <v>21.00201015.01.1</v>
          </cell>
        </row>
        <row r="28">
          <cell r="T28">
            <v>2.7</v>
          </cell>
          <cell r="AI28" t="str">
            <v>21.00201016.01.1</v>
          </cell>
        </row>
        <row r="29">
          <cell r="T29">
            <v>2.48</v>
          </cell>
          <cell r="AI29" t="str">
            <v>21.00201017.01.1</v>
          </cell>
        </row>
        <row r="30">
          <cell r="T30">
            <v>2.2000000000000002</v>
          </cell>
          <cell r="AI30" t="str">
            <v>21.00201018.01.1</v>
          </cell>
        </row>
        <row r="31">
          <cell r="T31">
            <v>1.9140000000000001</v>
          </cell>
          <cell r="AI31" t="str">
            <v>21.00201019.01.1</v>
          </cell>
        </row>
        <row r="32">
          <cell r="T32">
            <v>1.8260000000000001</v>
          </cell>
          <cell r="AI32" t="str">
            <v>21.00201020.01.1</v>
          </cell>
        </row>
        <row r="33">
          <cell r="T33">
            <v>1.7600000000000002</v>
          </cell>
          <cell r="AI33" t="str">
            <v>21.00201021.01.1</v>
          </cell>
        </row>
        <row r="34">
          <cell r="T34">
            <v>2.016</v>
          </cell>
          <cell r="AI34" t="str">
            <v>21.00201022.02.1</v>
          </cell>
        </row>
        <row r="35">
          <cell r="T35">
            <v>1.89696</v>
          </cell>
          <cell r="AI35" t="str">
            <v>21.00201023.02.1</v>
          </cell>
        </row>
        <row r="36">
          <cell r="T36">
            <v>1.8021119999999997</v>
          </cell>
          <cell r="AI36" t="str">
            <v>21.00201024.02.1</v>
          </cell>
        </row>
        <row r="37">
          <cell r="T37">
            <v>1.7120063999999997</v>
          </cell>
          <cell r="AI37" t="str">
            <v>21.00201025.02.1</v>
          </cell>
        </row>
        <row r="38">
          <cell r="T38">
            <v>1.92</v>
          </cell>
          <cell r="AI38" t="str">
            <v>21.00201026.11.1</v>
          </cell>
        </row>
        <row r="39">
          <cell r="T39">
            <v>1.8239999999999998</v>
          </cell>
          <cell r="AI39" t="str">
            <v>21.00201027.11.1</v>
          </cell>
        </row>
        <row r="40">
          <cell r="T40">
            <v>1.7327999999999997</v>
          </cell>
          <cell r="AI40" t="str">
            <v>21.00201028.11.1</v>
          </cell>
        </row>
        <row r="41">
          <cell r="T41">
            <v>1.728</v>
          </cell>
          <cell r="AI41" t="str">
            <v>21.00201029.01.1</v>
          </cell>
        </row>
        <row r="42">
          <cell r="T42">
            <v>1.6415999999999999</v>
          </cell>
          <cell r="AI42" t="str">
            <v>21.00201030.01.1</v>
          </cell>
        </row>
        <row r="43">
          <cell r="T43">
            <v>1.5941759999999998</v>
          </cell>
          <cell r="AI43" t="str">
            <v>21.00201031.01.1</v>
          </cell>
        </row>
        <row r="44">
          <cell r="T44">
            <v>1.728</v>
          </cell>
          <cell r="AI44" t="str">
            <v>21.00201032.27.1</v>
          </cell>
        </row>
        <row r="45">
          <cell r="T45">
            <v>1.6415999999999999</v>
          </cell>
          <cell r="AI45" t="str">
            <v>21.00201033.27.1</v>
          </cell>
        </row>
        <row r="46">
          <cell r="T46">
            <v>1.5941759999999998</v>
          </cell>
          <cell r="AI46" t="str">
            <v>21.00201034.27.1</v>
          </cell>
        </row>
        <row r="47">
          <cell r="T47">
            <v>1.72</v>
          </cell>
          <cell r="AI47" t="str">
            <v>21.00201035.01.1</v>
          </cell>
        </row>
        <row r="48">
          <cell r="T48">
            <v>1.608768</v>
          </cell>
          <cell r="AI48" t="str">
            <v>21.00201036.01.1</v>
          </cell>
        </row>
        <row r="49">
          <cell r="T49">
            <v>1.5702633599999998</v>
          </cell>
          <cell r="AI49" t="str">
            <v>21.00201037.01.1</v>
          </cell>
        </row>
        <row r="50">
          <cell r="T50">
            <v>1.6683999999999999</v>
          </cell>
          <cell r="AI50" t="str">
            <v>21.00201038.01.1</v>
          </cell>
        </row>
        <row r="51">
          <cell r="T51">
            <v>1.5605049599999998</v>
          </cell>
          <cell r="AI51" t="str">
            <v>21.00201039.01.1</v>
          </cell>
        </row>
        <row r="52">
          <cell r="T52">
            <v>1.52</v>
          </cell>
          <cell r="AI52" t="str">
            <v>21.00201040.01.1</v>
          </cell>
        </row>
        <row r="53">
          <cell r="T53">
            <v>1.6683999999999999</v>
          </cell>
          <cell r="AI53" t="str">
            <v>21.00201041.01.1</v>
          </cell>
        </row>
        <row r="54">
          <cell r="T54">
            <v>1.5605049599999998</v>
          </cell>
          <cell r="AI54" t="str">
            <v>21.00201042.01.1</v>
          </cell>
        </row>
        <row r="55">
          <cell r="T55">
            <v>1.52</v>
          </cell>
          <cell r="AI55" t="str">
            <v>21.00201043.01.1</v>
          </cell>
        </row>
        <row r="56">
          <cell r="T56">
            <v>1.5682959999999997</v>
          </cell>
          <cell r="AI56" t="str">
            <v>21.00201044.01.1</v>
          </cell>
        </row>
        <row r="57">
          <cell r="T57">
            <v>1.4824797119999997</v>
          </cell>
          <cell r="AI57" t="str">
            <v>21.00201045.01.1</v>
          </cell>
        </row>
        <row r="58">
          <cell r="T58">
            <v>1.444</v>
          </cell>
          <cell r="AI58" t="str">
            <v>21.00201046.01.1</v>
          </cell>
        </row>
        <row r="59">
          <cell r="T59">
            <v>1.6683999999999999</v>
          </cell>
          <cell r="AI59" t="str">
            <v>21.00201047.01.1</v>
          </cell>
        </row>
        <row r="60">
          <cell r="T60">
            <v>1.5605049599999998</v>
          </cell>
          <cell r="AI60" t="str">
            <v>21.00201048.01.1</v>
          </cell>
        </row>
        <row r="61">
          <cell r="T61">
            <v>1.52</v>
          </cell>
          <cell r="AI61" t="str">
            <v>21.00201049.01.1</v>
          </cell>
        </row>
        <row r="62">
          <cell r="T62">
            <v>1.4824797119999997</v>
          </cell>
          <cell r="AI62" t="str">
            <v>21.00201050.02.1</v>
          </cell>
        </row>
        <row r="63">
          <cell r="T63">
            <v>1.4083557263999997</v>
          </cell>
          <cell r="AI63" t="str">
            <v>21.00201051.02.1</v>
          </cell>
        </row>
        <row r="64">
          <cell r="T64">
            <v>1.3379379400799998</v>
          </cell>
          <cell r="AI64" t="str">
            <v>21.00201052.02.1</v>
          </cell>
        </row>
        <row r="69">
          <cell r="AI69" t="str">
            <v>cod concatenat 1</v>
          </cell>
        </row>
        <row r="70">
          <cell r="T70">
            <v>4.4000000000000004</v>
          </cell>
          <cell r="AI70" t="str">
            <v>21.00202001.01.1</v>
          </cell>
        </row>
        <row r="71">
          <cell r="T71">
            <v>3.5200000000000005</v>
          </cell>
          <cell r="AI71" t="str">
            <v>21.00202002.01.1</v>
          </cell>
        </row>
        <row r="72">
          <cell r="T72">
            <v>2.6400000000000006</v>
          </cell>
          <cell r="AI72" t="str">
            <v>21.00202003.01.1</v>
          </cell>
        </row>
        <row r="73">
          <cell r="T73">
            <v>2.464</v>
          </cell>
          <cell r="AI73" t="str">
            <v>21.00202004.01.1</v>
          </cell>
        </row>
        <row r="74">
          <cell r="T74">
            <v>2.2880000000000003</v>
          </cell>
          <cell r="AI74" t="str">
            <v>21.00202005.01.1</v>
          </cell>
        </row>
        <row r="75">
          <cell r="T75">
            <v>2.1120000000000001</v>
          </cell>
          <cell r="AI75" t="str">
            <v>21.00202006.01.1</v>
          </cell>
        </row>
        <row r="76">
          <cell r="T76">
            <v>2.9700000000000006</v>
          </cell>
          <cell r="AI76" t="str">
            <v>21.00202007.01.1</v>
          </cell>
        </row>
        <row r="77">
          <cell r="T77">
            <v>2.7280000000000002</v>
          </cell>
          <cell r="AI77" t="str">
            <v>21.00202008.01.1</v>
          </cell>
        </row>
        <row r="78">
          <cell r="T78">
            <v>2.4200000000000004</v>
          </cell>
          <cell r="AI78" t="str">
            <v>21.00202009.01.1</v>
          </cell>
        </row>
        <row r="79">
          <cell r="T79">
            <v>2.1120000000000001</v>
          </cell>
          <cell r="AI79" t="str">
            <v>21.00202010.02.1</v>
          </cell>
        </row>
        <row r="80">
          <cell r="T80">
            <v>2.0064000000000002</v>
          </cell>
          <cell r="AI80" t="str">
            <v>21.00202011.02.1</v>
          </cell>
        </row>
        <row r="81">
          <cell r="T81">
            <v>1.9060799999999998</v>
          </cell>
          <cell r="AI81" t="str">
            <v>21.00202012.02.1</v>
          </cell>
        </row>
        <row r="82">
          <cell r="T82">
            <v>1.9008</v>
          </cell>
          <cell r="AI82" t="str">
            <v>21.00202013.02.1</v>
          </cell>
        </row>
        <row r="83">
          <cell r="T83">
            <v>1.80576</v>
          </cell>
          <cell r="AI83" t="str">
            <v>21.00202014.02.1</v>
          </cell>
        </row>
        <row r="84">
          <cell r="T84">
            <v>1.7535935999999999</v>
          </cell>
          <cell r="AI84" t="str">
            <v>21.00202015.02.1</v>
          </cell>
        </row>
        <row r="85">
          <cell r="T85">
            <v>1.8920000000000001</v>
          </cell>
          <cell r="AI85" t="str">
            <v>21.00202016.01.1</v>
          </cell>
        </row>
        <row r="86">
          <cell r="T86">
            <v>1.7696448</v>
          </cell>
          <cell r="AI86" t="str">
            <v>21.00202017.01.1</v>
          </cell>
        </row>
        <row r="87">
          <cell r="T87">
            <v>1.7272896959999999</v>
          </cell>
          <cell r="AI87" t="str">
            <v>21.00202018.01.1</v>
          </cell>
        </row>
        <row r="88">
          <cell r="T88">
            <v>1.83524</v>
          </cell>
          <cell r="AI88" t="str">
            <v>21.00202019.01.1</v>
          </cell>
        </row>
        <row r="89">
          <cell r="T89">
            <v>1.716555456</v>
          </cell>
          <cell r="AI89" t="str">
            <v>21.00202020.01.1</v>
          </cell>
        </row>
        <row r="90">
          <cell r="T90">
            <v>1.6720000000000002</v>
          </cell>
          <cell r="AI90" t="str">
            <v>21.00202021.01.1</v>
          </cell>
        </row>
        <row r="91">
          <cell r="T91">
            <v>1.7251255999999997</v>
          </cell>
          <cell r="AI91" t="str">
            <v>21.00202022.01.1</v>
          </cell>
        </row>
        <row r="92">
          <cell r="T92">
            <v>1.6307276831999997</v>
          </cell>
          <cell r="AI92" t="str">
            <v>21.00202023.01.1</v>
          </cell>
        </row>
        <row r="93">
          <cell r="T93">
            <v>1.5884</v>
          </cell>
          <cell r="AI93" t="str">
            <v>21.00202024.01.1</v>
          </cell>
        </row>
        <row r="94">
          <cell r="T94">
            <v>1.83524</v>
          </cell>
          <cell r="AI94" t="str">
            <v>21.00202025.01.1</v>
          </cell>
        </row>
        <row r="95">
          <cell r="T95">
            <v>1.716555456</v>
          </cell>
          <cell r="AI95" t="str">
            <v>21.00202026.01.1</v>
          </cell>
        </row>
        <row r="96">
          <cell r="T96">
            <v>1.6720000000000002</v>
          </cell>
          <cell r="AI96" t="str">
            <v>21.00202027.01.1</v>
          </cell>
        </row>
        <row r="97">
          <cell r="T97">
            <v>1.6307276831999997</v>
          </cell>
          <cell r="AI97" t="str">
            <v>21.00202028.02.1</v>
          </cell>
        </row>
        <row r="98">
          <cell r="T98">
            <v>1.5491912990399999</v>
          </cell>
          <cell r="AI98" t="str">
            <v>21.00202029.02.1</v>
          </cell>
        </row>
        <row r="99">
          <cell r="T99">
            <v>1.4717317340879998</v>
          </cell>
          <cell r="AI99" t="str">
            <v>21.00202030.02.1</v>
          </cell>
        </row>
        <row r="104">
          <cell r="AI104" t="str">
            <v>cod concatenat 1</v>
          </cell>
        </row>
        <row r="105">
          <cell r="T105">
            <v>4.24</v>
          </cell>
          <cell r="AI105" t="str">
            <v>21.00203001.01.1</v>
          </cell>
        </row>
        <row r="106">
          <cell r="T106">
            <v>4.24</v>
          </cell>
          <cell r="AI106" t="str">
            <v>21.00203002.01.1</v>
          </cell>
        </row>
        <row r="107">
          <cell r="T107">
            <v>3.3920000000000003</v>
          </cell>
          <cell r="AI107" t="str">
            <v>21.00203003.01.1</v>
          </cell>
        </row>
        <row r="108">
          <cell r="T108">
            <v>3.3920000000000003</v>
          </cell>
          <cell r="AI108" t="str">
            <v>21.00203004.01.1</v>
          </cell>
        </row>
        <row r="109">
          <cell r="T109">
            <v>2.5440000000000005</v>
          </cell>
          <cell r="AI109" t="str">
            <v>21.00203005.01.1</v>
          </cell>
        </row>
        <row r="110">
          <cell r="T110">
            <v>2.3744000000000001</v>
          </cell>
          <cell r="AI110" t="str">
            <v>21.00203006.01.1</v>
          </cell>
        </row>
        <row r="111">
          <cell r="T111">
            <v>2.2048000000000001</v>
          </cell>
          <cell r="AI111" t="str">
            <v>21.00203007.01.1</v>
          </cell>
        </row>
        <row r="112">
          <cell r="T112">
            <v>2.0352000000000001</v>
          </cell>
          <cell r="AI112" t="str">
            <v>21.00203008.01.1</v>
          </cell>
        </row>
        <row r="113">
          <cell r="T113">
            <v>2.2896000000000001</v>
          </cell>
          <cell r="AI113" t="str">
            <v>21.00203009.01.1</v>
          </cell>
        </row>
        <row r="114">
          <cell r="T114">
            <v>2.2896000000000001</v>
          </cell>
          <cell r="AI114" t="str">
            <v>21.00203010.01.1</v>
          </cell>
        </row>
        <row r="115">
          <cell r="T115">
            <v>2.8620000000000005</v>
          </cell>
          <cell r="AI115" t="str">
            <v>21.00203011.01.1</v>
          </cell>
        </row>
        <row r="116">
          <cell r="T116">
            <v>2.6288</v>
          </cell>
          <cell r="AI116" t="str">
            <v>21.00203012.01.1</v>
          </cell>
        </row>
        <row r="117">
          <cell r="T117">
            <v>2.0288400000000002</v>
          </cell>
          <cell r="AI117" t="str">
            <v>21.00203013.01.1</v>
          </cell>
        </row>
        <row r="118">
          <cell r="T118">
            <v>1.9355600000000002</v>
          </cell>
          <cell r="AI118" t="str">
            <v>21.00203014.01.1</v>
          </cell>
        </row>
        <row r="119">
          <cell r="T119">
            <v>1.8656000000000004</v>
          </cell>
          <cell r="AI119" t="str">
            <v>21.00203015.01.1</v>
          </cell>
        </row>
        <row r="120">
          <cell r="T120">
            <v>2.3320000000000003</v>
          </cell>
          <cell r="AI120" t="str">
            <v>21.00203016.01.1</v>
          </cell>
        </row>
        <row r="121">
          <cell r="T121">
            <v>2.1369600000000002</v>
          </cell>
          <cell r="AI121" t="str">
            <v>21.00203017.02.1</v>
          </cell>
        </row>
        <row r="122">
          <cell r="T122">
            <v>2.0107775999999999</v>
          </cell>
          <cell r="AI122" t="str">
            <v>21.00203018.02.1</v>
          </cell>
        </row>
        <row r="123">
          <cell r="T123">
            <v>1.9102387199999997</v>
          </cell>
          <cell r="AI123" t="str">
            <v>21.00203019.02.1</v>
          </cell>
        </row>
        <row r="124">
          <cell r="T124">
            <v>1.8147267839999999</v>
          </cell>
          <cell r="AI124" t="str">
            <v>21.00203020.02.1</v>
          </cell>
        </row>
        <row r="125">
          <cell r="T125">
            <v>2.0352000000000001</v>
          </cell>
          <cell r="AI125" t="str">
            <v>21.00203021.10.1</v>
          </cell>
        </row>
        <row r="126">
          <cell r="T126">
            <v>1.9334399999999998</v>
          </cell>
          <cell r="AI126" t="str">
            <v>21.00203022.10.1</v>
          </cell>
        </row>
        <row r="127">
          <cell r="T127">
            <v>1.8367679999999997</v>
          </cell>
          <cell r="AI127" t="str">
            <v>21.00203023.10.1</v>
          </cell>
        </row>
        <row r="128">
          <cell r="T128">
            <v>1.83168</v>
          </cell>
          <cell r="AI128" t="str">
            <v>21.00203024.01.1</v>
          </cell>
        </row>
        <row r="129">
          <cell r="T129">
            <v>1.7400960000000001</v>
          </cell>
          <cell r="AI129" t="str">
            <v>21.00203025.01.1</v>
          </cell>
        </row>
        <row r="130">
          <cell r="T130">
            <v>1.68982656</v>
          </cell>
          <cell r="AI130" t="str">
            <v>21.00203026.01.1</v>
          </cell>
        </row>
        <row r="131">
          <cell r="T131">
            <v>1.83168</v>
          </cell>
          <cell r="AI131" t="str">
            <v>21.00203027.27.1</v>
          </cell>
        </row>
        <row r="132">
          <cell r="T132">
            <v>1.7400960000000001</v>
          </cell>
          <cell r="AI132" t="str">
            <v>21.00203028.27.1</v>
          </cell>
        </row>
        <row r="133">
          <cell r="T133">
            <v>1.68982656</v>
          </cell>
          <cell r="AI133" t="str">
            <v>21.00203029.27.1</v>
          </cell>
        </row>
        <row r="134">
          <cell r="T134">
            <v>1.8232000000000002</v>
          </cell>
          <cell r="AI134" t="str">
            <v>21.00203030.01.1</v>
          </cell>
        </row>
        <row r="135">
          <cell r="T135">
            <v>1.70529408</v>
          </cell>
          <cell r="AI135" t="str">
            <v>21.00203031.01.1</v>
          </cell>
        </row>
        <row r="136">
          <cell r="T136">
            <v>1.6644791615999999</v>
          </cell>
          <cell r="AI136" t="str">
            <v>21.00203032.01.1</v>
          </cell>
        </row>
        <row r="137">
          <cell r="T137">
            <v>1.7685040000000001</v>
          </cell>
          <cell r="AI137" t="str">
            <v>21.00203033.01.1</v>
          </cell>
        </row>
        <row r="138">
          <cell r="T138">
            <v>1.6541352575999999</v>
          </cell>
          <cell r="AI138" t="str">
            <v>21.00203034.01.1</v>
          </cell>
        </row>
        <row r="139">
          <cell r="T139">
            <v>1.6112000000000002</v>
          </cell>
          <cell r="AI139" t="str">
            <v>21.00203035.01.1</v>
          </cell>
        </row>
        <row r="140">
          <cell r="T140">
            <v>1.7685040000000001</v>
          </cell>
          <cell r="AI140" t="str">
            <v>21.00203036.01.1</v>
          </cell>
        </row>
        <row r="141">
          <cell r="T141">
            <v>1.6541352575999999</v>
          </cell>
          <cell r="AI141" t="str">
            <v>21.00203037.01.1</v>
          </cell>
        </row>
        <row r="142">
          <cell r="T142">
            <v>1.6112000000000002</v>
          </cell>
          <cell r="AI142" t="str">
            <v>21.00203038.01.1</v>
          </cell>
        </row>
        <row r="143">
          <cell r="T143">
            <v>1.6623937599999998</v>
          </cell>
          <cell r="AI143" t="str">
            <v>21.00203039.01.1</v>
          </cell>
        </row>
        <row r="144">
          <cell r="T144">
            <v>1.5714284947199997</v>
          </cell>
          <cell r="AI144" t="str">
            <v>21.00203040.01.1</v>
          </cell>
        </row>
        <row r="145">
          <cell r="T145">
            <v>1.53</v>
          </cell>
          <cell r="AI145" t="str">
            <v>21.00203041.01.1</v>
          </cell>
        </row>
        <row r="146">
          <cell r="T146">
            <v>1.5714284947199997</v>
          </cell>
          <cell r="AI146" t="str">
            <v>21.00203042.03.1</v>
          </cell>
        </row>
        <row r="147">
          <cell r="T147">
            <v>1.4928570699839998</v>
          </cell>
          <cell r="AI147" t="str">
            <v>21.00203043.03.1</v>
          </cell>
        </row>
        <row r="148">
          <cell r="T148">
            <v>1.4182142164847997</v>
          </cell>
          <cell r="AI148" t="str">
            <v>21.00203044.03.1</v>
          </cell>
        </row>
        <row r="153">
          <cell r="AI153" t="str">
            <v>cod concatenat 1</v>
          </cell>
        </row>
        <row r="154">
          <cell r="T154">
            <v>3.4</v>
          </cell>
          <cell r="AI154" t="str">
            <v>21.00204001.01.1</v>
          </cell>
        </row>
        <row r="155">
          <cell r="T155">
            <v>3.4</v>
          </cell>
          <cell r="AI155" t="str">
            <v>21.00204002.01.1</v>
          </cell>
        </row>
        <row r="156">
          <cell r="T156">
            <v>2.72</v>
          </cell>
          <cell r="AI156" t="str">
            <v>21.00204003.01.1</v>
          </cell>
        </row>
        <row r="157">
          <cell r="T157">
            <v>2.72</v>
          </cell>
          <cell r="AI157" t="str">
            <v>21.00204004.01.1</v>
          </cell>
        </row>
        <row r="158">
          <cell r="T158">
            <v>1.8360000000000001</v>
          </cell>
          <cell r="AI158" t="str">
            <v>21.00204005.01.1</v>
          </cell>
        </row>
        <row r="159">
          <cell r="T159">
            <v>1.8360000000000001</v>
          </cell>
          <cell r="AI159" t="str">
            <v>21.00204006.01.1</v>
          </cell>
        </row>
        <row r="160">
          <cell r="T160">
            <v>2.2949999999999999</v>
          </cell>
          <cell r="AI160" t="str">
            <v>21.00204007.01.1</v>
          </cell>
        </row>
        <row r="161">
          <cell r="T161">
            <v>2.1080000000000001</v>
          </cell>
          <cell r="AI161" t="str">
            <v>21.00204008.01.1</v>
          </cell>
        </row>
        <row r="162">
          <cell r="T162">
            <v>1.87</v>
          </cell>
          <cell r="AI162" t="str">
            <v>21.00204009.01.1</v>
          </cell>
        </row>
        <row r="163">
          <cell r="T163">
            <v>1.7136</v>
          </cell>
          <cell r="AI163" t="str">
            <v>21.00204010.02.1</v>
          </cell>
        </row>
        <row r="164">
          <cell r="T164">
            <v>1.6124159999999998</v>
          </cell>
          <cell r="AI164" t="str">
            <v>21.00204011.02.1</v>
          </cell>
        </row>
        <row r="165">
          <cell r="T165">
            <v>1.5317951999999997</v>
          </cell>
          <cell r="AI165" t="str">
            <v>21.00204012.02.1</v>
          </cell>
        </row>
        <row r="166">
          <cell r="T166">
            <v>1.4552054399999996</v>
          </cell>
          <cell r="AI166" t="str">
            <v>21.00204013.02.1</v>
          </cell>
        </row>
        <row r="167">
          <cell r="T167">
            <v>1.6319999999999999</v>
          </cell>
          <cell r="AI167" t="str">
            <v>21.00204014.11.1</v>
          </cell>
        </row>
        <row r="168">
          <cell r="T168">
            <v>1.5503999999999998</v>
          </cell>
          <cell r="AI168" t="str">
            <v>21.00204015.11.1</v>
          </cell>
        </row>
        <row r="169">
          <cell r="T169">
            <v>1.4728799999999997</v>
          </cell>
          <cell r="AI169" t="str">
            <v>21.00204016.11.1</v>
          </cell>
        </row>
        <row r="170">
          <cell r="T170">
            <v>1.4687999999999999</v>
          </cell>
          <cell r="AI170" t="str">
            <v>21.00204017.01.1</v>
          </cell>
        </row>
        <row r="171">
          <cell r="T171">
            <v>1.3953599999999999</v>
          </cell>
          <cell r="AI171" t="str">
            <v>21.00204018.01.1</v>
          </cell>
        </row>
        <row r="172">
          <cell r="T172">
            <v>1.3550495999999999</v>
          </cell>
          <cell r="AI172" t="str">
            <v>21.00204019.01.1</v>
          </cell>
        </row>
        <row r="173">
          <cell r="T173">
            <v>1.4687999999999999</v>
          </cell>
          <cell r="AI173" t="str">
            <v>21.00204020.27.1</v>
          </cell>
        </row>
        <row r="174">
          <cell r="T174">
            <v>1.3953599999999999</v>
          </cell>
          <cell r="AI174" t="str">
            <v>21.00204021.27.1</v>
          </cell>
        </row>
        <row r="175">
          <cell r="T175">
            <v>1.3550495999999999</v>
          </cell>
          <cell r="AI175" t="str">
            <v>21.00204022.27.1</v>
          </cell>
        </row>
        <row r="176">
          <cell r="T176">
            <v>1.462</v>
          </cell>
          <cell r="AI176" t="str">
            <v>21.00204023.01.1</v>
          </cell>
        </row>
        <row r="177">
          <cell r="T177">
            <v>1.3674527999999999</v>
          </cell>
          <cell r="AI177" t="str">
            <v>21.00204024.01.1</v>
          </cell>
        </row>
        <row r="178">
          <cell r="T178">
            <v>1.3347238559999999</v>
          </cell>
          <cell r="AI178" t="str">
            <v>21.00204025.01.1</v>
          </cell>
        </row>
        <row r="179">
          <cell r="T179">
            <v>1.41814</v>
          </cell>
          <cell r="AI179" t="str">
            <v>21.00204026.01.1</v>
          </cell>
        </row>
        <row r="180">
          <cell r="T180">
            <v>1.3264292159999997</v>
          </cell>
          <cell r="AI180" t="str">
            <v>21.00204027.01.1</v>
          </cell>
        </row>
        <row r="181">
          <cell r="T181">
            <v>1.292</v>
          </cell>
          <cell r="AI181" t="str">
            <v>21.00204028.01.1</v>
          </cell>
        </row>
        <row r="182">
          <cell r="T182">
            <v>1.41814</v>
          </cell>
          <cell r="AI182" t="str">
            <v>21.00204029.01.1</v>
          </cell>
        </row>
        <row r="183">
          <cell r="T183">
            <v>1.3264292159999997</v>
          </cell>
          <cell r="AI183" t="str">
            <v>21.00204030.01.1</v>
          </cell>
        </row>
        <row r="184">
          <cell r="T184">
            <v>1.292</v>
          </cell>
          <cell r="AI184" t="str">
            <v>21.00204031.01.1</v>
          </cell>
        </row>
        <row r="185">
          <cell r="T185">
            <v>1.3330515999999997</v>
          </cell>
          <cell r="AI185" t="str">
            <v>21.00204032.01.1</v>
          </cell>
        </row>
        <row r="186">
          <cell r="T186">
            <v>1.2601077551999997</v>
          </cell>
          <cell r="AI186" t="str">
            <v>21.00204033.01.1</v>
          </cell>
        </row>
        <row r="187">
          <cell r="T187">
            <v>1.2273999999999998</v>
          </cell>
          <cell r="AI187" t="str">
            <v>21.00204034.01.1</v>
          </cell>
        </row>
        <row r="188">
          <cell r="T188">
            <v>1.41814</v>
          </cell>
          <cell r="AI188" t="str">
            <v>21.00204035.01.1</v>
          </cell>
        </row>
        <row r="189">
          <cell r="T189">
            <v>1.3264292159999997</v>
          </cell>
          <cell r="AI189" t="str">
            <v>21.00204036.01.1</v>
          </cell>
        </row>
        <row r="190">
          <cell r="T190">
            <v>1.292</v>
          </cell>
          <cell r="AI190" t="str">
            <v>21.00204037.01.1</v>
          </cell>
        </row>
        <row r="191">
          <cell r="T191">
            <v>1.2601077551999997</v>
          </cell>
          <cell r="AI191" t="str">
            <v>21.00204038.02.1</v>
          </cell>
        </row>
        <row r="192">
          <cell r="T192">
            <v>1.1971023674399996</v>
          </cell>
          <cell r="AI192" t="str">
            <v>21.00204039.02.1</v>
          </cell>
        </row>
        <row r="193">
          <cell r="T193">
            <v>1.1372472490679997</v>
          </cell>
          <cell r="AI193" t="str">
            <v>21.00204040.02.1</v>
          </cell>
        </row>
        <row r="194">
          <cell r="T194">
            <v>1.6319999999999999</v>
          </cell>
        </row>
        <row r="195">
          <cell r="T195">
            <v>1.462</v>
          </cell>
        </row>
        <row r="196">
          <cell r="T196">
            <v>1.41814</v>
          </cell>
        </row>
        <row r="210">
          <cell r="AI210" t="str">
            <v>cod concatenat 1</v>
          </cell>
        </row>
        <row r="211">
          <cell r="T211">
            <v>2.11</v>
          </cell>
          <cell r="AI211" t="str">
            <v>21.00205001.05.1</v>
          </cell>
        </row>
        <row r="212">
          <cell r="T212">
            <v>1.9412</v>
          </cell>
          <cell r="AI212" t="str">
            <v>21.00205002.05.1</v>
          </cell>
        </row>
        <row r="213">
          <cell r="T213">
            <v>1.7859040000000002</v>
          </cell>
          <cell r="AI213" t="str">
            <v>21.00205003.04.1</v>
          </cell>
        </row>
        <row r="214">
          <cell r="T214">
            <v>1.6430316800000002</v>
          </cell>
          <cell r="AI214" t="str">
            <v>21.00205004.05.1</v>
          </cell>
        </row>
        <row r="215">
          <cell r="T215">
            <v>2.11</v>
          </cell>
          <cell r="AI215" t="str">
            <v>21.00205005.05.1</v>
          </cell>
        </row>
        <row r="216">
          <cell r="T216">
            <v>1.9412</v>
          </cell>
          <cell r="AI216" t="str">
            <v>21.00205006.05.1</v>
          </cell>
        </row>
        <row r="217">
          <cell r="T217">
            <v>1.7859040000000002</v>
          </cell>
          <cell r="AI217" t="str">
            <v>21.00205007.05.1</v>
          </cell>
        </row>
        <row r="218">
          <cell r="T218">
            <v>1.6847999999999999</v>
          </cell>
          <cell r="AI218" t="str">
            <v>21.00205008.04.1</v>
          </cell>
        </row>
        <row r="219">
          <cell r="T219">
            <v>1.5500159999999998</v>
          </cell>
          <cell r="AI219" t="str">
            <v>21.00205009.04.1</v>
          </cell>
        </row>
        <row r="220">
          <cell r="T220">
            <v>1.42601472</v>
          </cell>
          <cell r="AI220" t="str">
            <v>21.00205010.04.1</v>
          </cell>
        </row>
        <row r="221">
          <cell r="T221">
            <v>2.11</v>
          </cell>
          <cell r="AI221" t="str">
            <v>21.00205011.01.1</v>
          </cell>
        </row>
        <row r="222">
          <cell r="T222">
            <v>1.9412</v>
          </cell>
          <cell r="AI222" t="str">
            <v>21.00205012.01.1</v>
          </cell>
        </row>
        <row r="223">
          <cell r="T223">
            <v>1.7859040000000002</v>
          </cell>
          <cell r="AI223" t="str">
            <v>21.00205013.01.1</v>
          </cell>
        </row>
        <row r="224">
          <cell r="T224">
            <v>1.6430316800000002</v>
          </cell>
          <cell r="AI224" t="str">
            <v>21.00205014.01.1</v>
          </cell>
        </row>
        <row r="225">
          <cell r="T225">
            <v>2.7</v>
          </cell>
        </row>
        <row r="226">
          <cell r="T226">
            <v>2.4300000000000002</v>
          </cell>
        </row>
        <row r="227">
          <cell r="T227">
            <v>2.2320000000000002</v>
          </cell>
        </row>
        <row r="228">
          <cell r="T228">
            <v>1.9800000000000002</v>
          </cell>
        </row>
        <row r="232">
          <cell r="AI232" t="str">
            <v>cod concatenat 1</v>
          </cell>
        </row>
        <row r="233">
          <cell r="T233">
            <v>2.3210000000000002</v>
          </cell>
          <cell r="AI233" t="str">
            <v>21.00206001.05.1</v>
          </cell>
        </row>
        <row r="234">
          <cell r="T234">
            <v>2.1353200000000001</v>
          </cell>
          <cell r="AI234" t="str">
            <v>21.00206002.05.1</v>
          </cell>
        </row>
        <row r="235">
          <cell r="T235">
            <v>1.9644944000000004</v>
          </cell>
          <cell r="AI235" t="str">
            <v>21.00206003.04.1</v>
          </cell>
        </row>
        <row r="236">
          <cell r="T236">
            <v>1.8073348480000004</v>
          </cell>
          <cell r="AI236" t="str">
            <v>21.00206004.05.1</v>
          </cell>
        </row>
        <row r="237">
          <cell r="T237">
            <v>2.3210000000000002</v>
          </cell>
          <cell r="AI237" t="str">
            <v>21.00206005.01.1</v>
          </cell>
        </row>
        <row r="238">
          <cell r="T238">
            <v>2.1353200000000001</v>
          </cell>
          <cell r="AI238" t="str">
            <v>21.00206006.01.1</v>
          </cell>
        </row>
        <row r="239">
          <cell r="T239">
            <v>1.9644944000000004</v>
          </cell>
          <cell r="AI239" t="str">
            <v>21.00206007.01.1</v>
          </cell>
        </row>
        <row r="240">
          <cell r="T240">
            <v>1.8073348480000004</v>
          </cell>
          <cell r="AI240" t="str">
            <v>21.00206008.01.1</v>
          </cell>
        </row>
        <row r="245">
          <cell r="AI245" t="str">
            <v>cod concatenat 1</v>
          </cell>
        </row>
        <row r="246">
          <cell r="T246">
            <v>2.2366000000000001</v>
          </cell>
          <cell r="AI246" t="str">
            <v>21.00207001.05.1</v>
          </cell>
        </row>
        <row r="247">
          <cell r="T247">
            <v>2.0576720000000002</v>
          </cell>
          <cell r="AI247" t="str">
            <v>21.00207002.05.1</v>
          </cell>
        </row>
        <row r="248">
          <cell r="T248">
            <v>1.8930582400000002</v>
          </cell>
          <cell r="AI248" t="str">
            <v>21.00207003.05.1</v>
          </cell>
        </row>
        <row r="249">
          <cell r="T249">
            <v>1.7858879999999999</v>
          </cell>
          <cell r="AI249" t="str">
            <v>21.00207004.04.1</v>
          </cell>
        </row>
        <row r="250">
          <cell r="T250">
            <v>1.64301696</v>
          </cell>
          <cell r="AI250" t="str">
            <v>21.00207005.04.1</v>
          </cell>
        </row>
        <row r="251">
          <cell r="T251">
            <v>1.5115756032000001</v>
          </cell>
          <cell r="AI251" t="str">
            <v>21.00207006.04.1</v>
          </cell>
        </row>
        <row r="252">
          <cell r="T252">
            <v>2.2366000000000001</v>
          </cell>
          <cell r="AI252" t="str">
            <v>21.00207007.01.1</v>
          </cell>
        </row>
        <row r="253">
          <cell r="T253">
            <v>2.0576720000000002</v>
          </cell>
          <cell r="AI253" t="str">
            <v>21.00207008.01.1</v>
          </cell>
        </row>
        <row r="254">
          <cell r="T254">
            <v>1.8930582400000002</v>
          </cell>
          <cell r="AI254" t="str">
            <v>21.00207009.01.1</v>
          </cell>
        </row>
        <row r="255">
          <cell r="T255">
            <v>1.7416135808000004</v>
          </cell>
          <cell r="AI255" t="str">
            <v>21.00207010.01.1</v>
          </cell>
        </row>
        <row r="260">
          <cell r="AI260" t="str">
            <v>cod concatenat 1</v>
          </cell>
        </row>
        <row r="261">
          <cell r="T261">
            <v>1.7934999999999999</v>
          </cell>
          <cell r="AI261" t="str">
            <v>21.00208001.05.1</v>
          </cell>
        </row>
        <row r="262">
          <cell r="T262">
            <v>1.65002</v>
          </cell>
          <cell r="AI262" t="str">
            <v>21.00208002.05.1</v>
          </cell>
        </row>
        <row r="263">
          <cell r="T263">
            <v>1.5180184000000001</v>
          </cell>
          <cell r="AI263" t="str">
            <v>21.00208003.04.1</v>
          </cell>
        </row>
        <row r="264">
          <cell r="T264">
            <v>1.3965769280000002</v>
          </cell>
          <cell r="AI264" t="str">
            <v>21.00208004.05.1</v>
          </cell>
        </row>
        <row r="265">
          <cell r="T265">
            <v>1.7934999999999999</v>
          </cell>
          <cell r="AI265" t="str">
            <v>21.00208005.05.1</v>
          </cell>
        </row>
        <row r="266">
          <cell r="T266">
            <v>1.65002</v>
          </cell>
          <cell r="AI266" t="str">
            <v>21.00208006.05.1</v>
          </cell>
        </row>
        <row r="267">
          <cell r="T267">
            <v>1.5180184000000001</v>
          </cell>
          <cell r="AI267" t="str">
            <v>21.00208007.05.1</v>
          </cell>
        </row>
        <row r="268">
          <cell r="T268">
            <v>1.4320799999999998</v>
          </cell>
          <cell r="AI268" t="str">
            <v>21.00208008.04.1</v>
          </cell>
        </row>
        <row r="269">
          <cell r="T269">
            <v>1.3175135999999998</v>
          </cell>
          <cell r="AI269" t="str">
            <v>21.00208009.04.1</v>
          </cell>
        </row>
        <row r="270">
          <cell r="T270">
            <v>1.212112512</v>
          </cell>
          <cell r="AI270" t="str">
            <v>21.00208010.04.1</v>
          </cell>
        </row>
        <row r="271">
          <cell r="T271">
            <v>1.7934999999999999</v>
          </cell>
          <cell r="AI271" t="str">
            <v>21.00208011.01.1</v>
          </cell>
        </row>
        <row r="272">
          <cell r="T272">
            <v>1.65002</v>
          </cell>
          <cell r="AI272" t="str">
            <v>21.00208012.01.1</v>
          </cell>
        </row>
        <row r="273">
          <cell r="T273">
            <v>1.5180184000000001</v>
          </cell>
          <cell r="AI273" t="str">
            <v>21.00208013.01.1</v>
          </cell>
        </row>
        <row r="274">
          <cell r="T274">
            <v>1.3965769280000002</v>
          </cell>
          <cell r="AI274" t="str">
            <v>21.00208014.01.1</v>
          </cell>
        </row>
        <row r="281">
          <cell r="AI281" t="str">
            <v>cod concatenat 1</v>
          </cell>
        </row>
        <row r="282">
          <cell r="T282">
            <v>1.39</v>
          </cell>
          <cell r="AI282" t="str">
            <v>21.00209001.02.1</v>
          </cell>
        </row>
        <row r="283">
          <cell r="T283">
            <v>1.3482999999999998</v>
          </cell>
          <cell r="AI283" t="str">
            <v>21.00209002.02.1</v>
          </cell>
        </row>
        <row r="284">
          <cell r="T284">
            <v>1.3078509999999999</v>
          </cell>
          <cell r="AI284" t="str">
            <v>21.00209003.05.1</v>
          </cell>
        </row>
        <row r="285">
          <cell r="T285">
            <v>1.4824797119999997</v>
          </cell>
          <cell r="AI285" t="str">
            <v>21.00209004.01.1</v>
          </cell>
        </row>
        <row r="286">
          <cell r="T286">
            <v>1.4083557263999997</v>
          </cell>
          <cell r="AI286" t="str">
            <v>21.00209005.01.1</v>
          </cell>
        </row>
        <row r="291">
          <cell r="AI291" t="str">
            <v>cod concatenat 1</v>
          </cell>
        </row>
        <row r="292">
          <cell r="T292">
            <v>1.50898</v>
          </cell>
          <cell r="AI292" t="str">
            <v>21.00210001.05.1</v>
          </cell>
        </row>
        <row r="297">
          <cell r="AI297" t="str">
            <v>cod concatenat 1</v>
          </cell>
        </row>
        <row r="298">
          <cell r="T298">
            <v>1.4687999999999999</v>
          </cell>
          <cell r="AI298" t="str">
            <v>21.00211001.02.1</v>
          </cell>
        </row>
        <row r="299">
          <cell r="T299">
            <v>1.4100479999999997</v>
          </cell>
          <cell r="AI299" t="str">
            <v>21.00211002.02.1</v>
          </cell>
        </row>
        <row r="300">
          <cell r="T300">
            <v>1.3536460799999996</v>
          </cell>
          <cell r="AI300" t="str">
            <v>21.00211003.05.1</v>
          </cell>
        </row>
        <row r="301">
          <cell r="T301">
            <v>1.6541352575999999</v>
          </cell>
          <cell r="AI301" t="str">
            <v>21.00211004.01.1</v>
          </cell>
        </row>
        <row r="302">
          <cell r="T302">
            <v>1.5714284947199999</v>
          </cell>
          <cell r="AI302" t="str">
            <v>21.00211005.01.1</v>
          </cell>
        </row>
        <row r="303">
          <cell r="T303">
            <v>1.4928570699839998</v>
          </cell>
          <cell r="AI303" t="str">
            <v>21.00211006.01.1</v>
          </cell>
        </row>
        <row r="308">
          <cell r="AI308" t="str">
            <v>cod concatenat 1</v>
          </cell>
        </row>
        <row r="309">
          <cell r="T309">
            <v>1.2273999999999998</v>
          </cell>
          <cell r="AI309" t="str">
            <v>21.00212001.02.1</v>
          </cell>
        </row>
        <row r="310">
          <cell r="T310">
            <v>1.1660299999999997</v>
          </cell>
          <cell r="AI310" t="str">
            <v>21.00212002.02.1</v>
          </cell>
        </row>
        <row r="311">
          <cell r="T311">
            <v>1.1077284999999997</v>
          </cell>
          <cell r="AI311" t="str">
            <v>21.00212003.05.1</v>
          </cell>
        </row>
        <row r="312">
          <cell r="T312">
            <v>1.4083557263999997</v>
          </cell>
          <cell r="AI312" t="str">
            <v>21.00212004.01.1</v>
          </cell>
        </row>
        <row r="313">
          <cell r="T313">
            <v>1.3379379400799998</v>
          </cell>
          <cell r="AI313" t="str">
            <v>21.00212005.01.1</v>
          </cell>
        </row>
      </sheetData>
      <sheetData sheetId="14">
        <row r="3">
          <cell r="T3" t="str">
            <v>modificari facute cu mmuncii in 3/6/26 dupa consultarile cu sindicatele</v>
          </cell>
        </row>
        <row r="5">
          <cell r="T5" t="str">
            <v>scenariul 2</v>
          </cell>
        </row>
        <row r="6">
          <cell r="S6" t="str">
            <v>Coeficient 2027</v>
          </cell>
          <cell r="T6" t="str">
            <v>Coeficient 2027</v>
          </cell>
        </row>
        <row r="8">
          <cell r="S8" t="str">
            <v>Grad I</v>
          </cell>
          <cell r="T8" t="str">
            <v>Grad II</v>
          </cell>
          <cell r="AI8">
            <v>1</v>
          </cell>
        </row>
        <row r="9">
          <cell r="AI9" t="str">
            <v>cod concatenat 1</v>
          </cell>
        </row>
        <row r="10">
          <cell r="S10">
            <v>2.9406713249999994</v>
          </cell>
          <cell r="T10">
            <v>3.0954434999999996</v>
          </cell>
          <cell r="AI10" t="str">
            <v>21.00301001.01.2</v>
          </cell>
        </row>
        <row r="11">
          <cell r="S11">
            <v>2.5571054999999996</v>
          </cell>
          <cell r="T11">
            <v>2.6916899999999999</v>
          </cell>
          <cell r="AI11" t="str">
            <v>21.00301002.01.2</v>
          </cell>
        </row>
        <row r="13">
          <cell r="T13">
            <v>1.1499999999999999</v>
          </cell>
        </row>
        <row r="14">
          <cell r="AI14">
            <v>1</v>
          </cell>
        </row>
        <row r="15">
          <cell r="AI15" t="str">
            <v>cod concatenat 1</v>
          </cell>
        </row>
        <row r="16">
          <cell r="S16">
            <v>2.6905197000000003</v>
          </cell>
          <cell r="T16">
            <v>2.8321260000000006</v>
          </cell>
          <cell r="AI16" t="str">
            <v>21.00302001.01.2</v>
          </cell>
        </row>
        <row r="17">
          <cell r="S17">
            <v>2.4459270000000002</v>
          </cell>
          <cell r="T17">
            <v>2.5746600000000002</v>
          </cell>
          <cell r="AI17" t="str">
            <v>21.00302002.01.2</v>
          </cell>
        </row>
        <row r="19">
          <cell r="T19">
            <v>1.1000000000000001</v>
          </cell>
        </row>
        <row r="23">
          <cell r="S23" t="str">
            <v>% crestere salariul brut vs.curent</v>
          </cell>
          <cell r="T23" t="str">
            <v>Coeficient 2027</v>
          </cell>
        </row>
        <row r="24">
          <cell r="AI24" t="str">
            <v>cod concatenat 1</v>
          </cell>
        </row>
        <row r="25">
          <cell r="S25">
            <v>0.31234460076740356</v>
          </cell>
          <cell r="T25">
            <v>1.88</v>
          </cell>
          <cell r="AI25" t="str">
            <v>21.00303001.01.1</v>
          </cell>
        </row>
        <row r="26">
          <cell r="S26">
            <v>0.28890987575369986</v>
          </cell>
          <cell r="T26">
            <v>1.7556513794993605</v>
          </cell>
          <cell r="AI26" t="str">
            <v>21.00303002.01.1</v>
          </cell>
        </row>
        <row r="27">
          <cell r="S27">
            <v>0.28890987575370008</v>
          </cell>
          <cell r="T27">
            <v>1.7202704184176867</v>
          </cell>
          <cell r="AI27" t="str">
            <v>21.00303003.01.1</v>
          </cell>
        </row>
        <row r="28">
          <cell r="S28">
            <v>0.28890987575370008</v>
          </cell>
          <cell r="T28">
            <v>1.6282112187100308</v>
          </cell>
          <cell r="AI28" t="str">
            <v>21.00303004.01.1</v>
          </cell>
        </row>
        <row r="29">
          <cell r="S29">
            <v>0.26233441439795357</v>
          </cell>
          <cell r="T29">
            <v>1.84</v>
          </cell>
          <cell r="AI29" t="str">
            <v>21.00303005.01.1</v>
          </cell>
        </row>
        <row r="30">
          <cell r="S30">
            <v>0.26233441439795335</v>
          </cell>
          <cell r="T30">
            <v>1.7182970948291614</v>
          </cell>
          <cell r="AI30" t="str">
            <v>21.00303006.01.1</v>
          </cell>
        </row>
        <row r="31">
          <cell r="S31">
            <v>0.26233441439795357</v>
          </cell>
          <cell r="T31">
            <v>1.6836689201534807</v>
          </cell>
          <cell r="AI31" t="str">
            <v>21.00303007.01.1</v>
          </cell>
        </row>
        <row r="32">
          <cell r="S32">
            <v>0.26233441439795357</v>
          </cell>
          <cell r="T32">
            <v>1.5935684268225836</v>
          </cell>
          <cell r="AI32" t="str">
            <v>21.00303008.01.1</v>
          </cell>
        </row>
        <row r="33">
          <cell r="S33">
            <v>0.27703442698706082</v>
          </cell>
          <cell r="T33">
            <v>1.8383374999999997</v>
          </cell>
          <cell r="AI33" t="str">
            <v>21.00303009.06.1</v>
          </cell>
        </row>
        <row r="34">
          <cell r="S34">
            <v>0.27703442698706127</v>
          </cell>
          <cell r="T34">
            <v>1.6663968761552677</v>
          </cell>
          <cell r="AI34" t="str">
            <v>21.00303010.06.1</v>
          </cell>
        </row>
        <row r="35">
          <cell r="S35">
            <v>0.27703442698706127</v>
          </cell>
          <cell r="T35">
            <v>1.6106690850277261</v>
          </cell>
          <cell r="AI35" t="str">
            <v>21.00303011.06.1</v>
          </cell>
        </row>
        <row r="36">
          <cell r="S36">
            <v>0.25750932835820906</v>
          </cell>
          <cell r="T36">
            <v>1.8383374999999997</v>
          </cell>
          <cell r="AI36" t="str">
            <v>21.00303012.01.1</v>
          </cell>
        </row>
        <row r="37">
          <cell r="S37">
            <v>0.25750932835820861</v>
          </cell>
          <cell r="T37">
            <v>1.6864253731343282</v>
          </cell>
          <cell r="AI37" t="str">
            <v>21.00303013.01.1</v>
          </cell>
        </row>
        <row r="38">
          <cell r="S38">
            <v>0.25750932835820883</v>
          </cell>
          <cell r="T38">
            <v>1.6409186567164178</v>
          </cell>
          <cell r="AI38" t="str">
            <v>21.00303014.01.1</v>
          </cell>
        </row>
        <row r="39">
          <cell r="S39">
            <v>0.25750932835820906</v>
          </cell>
          <cell r="T39">
            <v>1.5860429104477611</v>
          </cell>
          <cell r="AI39" t="str">
            <v>21.00303015.01.1</v>
          </cell>
        </row>
        <row r="40">
          <cell r="S40">
            <v>0.27703442698706104</v>
          </cell>
          <cell r="T40">
            <v>1.6833870563770792</v>
          </cell>
          <cell r="AI40" t="str">
            <v>21.00303016.01.1</v>
          </cell>
        </row>
        <row r="41">
          <cell r="S41">
            <v>0.27703442698706104</v>
          </cell>
          <cell r="T41">
            <v>1.6392125878003694</v>
          </cell>
          <cell r="AI41" t="str">
            <v>21.00303017.01.1</v>
          </cell>
        </row>
        <row r="42">
          <cell r="S42">
            <v>0.27703442698706104</v>
          </cell>
          <cell r="T42">
            <v>1.6106690850277261</v>
          </cell>
          <cell r="AI42" t="str">
            <v>21.00303018.01.1</v>
          </cell>
        </row>
        <row r="43">
          <cell r="S43">
            <v>0.23242077109406534</v>
          </cell>
          <cell r="T43">
            <v>1.6156799999999998</v>
          </cell>
          <cell r="AI43" t="str">
            <v>21.00303019.02.1</v>
          </cell>
        </row>
        <row r="44">
          <cell r="S44">
            <v>0.20235113495024892</v>
          </cell>
          <cell r="T44">
            <v>1.5348959999999998</v>
          </cell>
          <cell r="AI44" t="str">
            <v>21.00303020.02.1</v>
          </cell>
        </row>
        <row r="45">
          <cell r="S45">
            <v>0.16247569224683533</v>
          </cell>
          <cell r="T45">
            <v>1.4581511999999996</v>
          </cell>
          <cell r="AI45" t="str">
            <v>21.00303021.02.1</v>
          </cell>
        </row>
        <row r="46">
          <cell r="S46">
            <v>0.15925553797468361</v>
          </cell>
          <cell r="T46">
            <v>1.4541119999999998</v>
          </cell>
          <cell r="AI46" t="str">
            <v>21.00303022.04.1</v>
          </cell>
        </row>
        <row r="47">
          <cell r="S47">
            <v>0.11541189903846183</v>
          </cell>
          <cell r="T47">
            <v>1.3814063999999999</v>
          </cell>
          <cell r="AI47" t="str">
            <v>21.00303023.04.1</v>
          </cell>
        </row>
        <row r="48">
          <cell r="S48">
            <v>9.7256276785714357E-2</v>
          </cell>
          <cell r="T48">
            <v>1.3414991039999999</v>
          </cell>
          <cell r="AI48" t="str">
            <v>21.00303024.04.1</v>
          </cell>
        </row>
        <row r="49">
          <cell r="S49">
            <v>-7.7184615384615407E-2</v>
          </cell>
          <cell r="T49">
            <v>1.4473799999999999</v>
          </cell>
          <cell r="AI49" t="str">
            <v>21.00303025.03.1</v>
          </cell>
        </row>
        <row r="50">
          <cell r="S50">
            <v>0.10729981249999998</v>
          </cell>
          <cell r="T50">
            <v>1.353778272</v>
          </cell>
          <cell r="AI50" t="str">
            <v>21.00303026.03.1</v>
          </cell>
        </row>
        <row r="51">
          <cell r="S51">
            <v>0.10398611528333324</v>
          </cell>
          <cell r="T51">
            <v>1.3213766174399999</v>
          </cell>
          <cell r="AI51" t="str">
            <v>21.00303027.03.1</v>
          </cell>
        </row>
        <row r="52">
          <cell r="S52">
            <v>0.14512999999999998</v>
          </cell>
          <cell r="T52">
            <v>1.4110493</v>
          </cell>
          <cell r="AI52" t="str">
            <v>21.00303028.06.1</v>
          </cell>
        </row>
        <row r="53">
          <cell r="S53">
            <v>0.11409125135000009</v>
          </cell>
          <cell r="T53">
            <v>1.3264292159999997</v>
          </cell>
          <cell r="AI53" t="str">
            <v>21.00303029.06.1</v>
          </cell>
        </row>
        <row r="54">
          <cell r="S54">
            <v>0.12750000000000017</v>
          </cell>
          <cell r="T54">
            <v>1.292</v>
          </cell>
          <cell r="AI54" t="str">
            <v>21.00303030.06.1</v>
          </cell>
        </row>
        <row r="55">
          <cell r="S55">
            <v>0.12750000000000039</v>
          </cell>
          <cell r="T55">
            <v>1.292</v>
          </cell>
          <cell r="AI55" t="str">
            <v>21.00303031.02.1</v>
          </cell>
        </row>
        <row r="56">
          <cell r="S56">
            <v>0.14512999999999998</v>
          </cell>
          <cell r="T56">
            <v>1.4110493</v>
          </cell>
          <cell r="AI56" t="str">
            <v>21.00303032.02.1</v>
          </cell>
        </row>
        <row r="57">
          <cell r="S57">
            <v>0.11409125135000009</v>
          </cell>
          <cell r="T57">
            <v>1.3264292159999997</v>
          </cell>
          <cell r="AI57" t="str">
            <v>21.00303033.02.1</v>
          </cell>
        </row>
        <row r="58">
          <cell r="S58">
            <v>0.12750000000000017</v>
          </cell>
          <cell r="T58">
            <v>1.292</v>
          </cell>
          <cell r="AI58" t="str">
            <v>21.00303034.02.1</v>
          </cell>
        </row>
        <row r="59">
          <cell r="S59">
            <v>0.15351923076923102</v>
          </cell>
          <cell r="T59">
            <v>1.4473799999999999</v>
          </cell>
          <cell r="AI59" t="str">
            <v>21.00303035.04.1</v>
          </cell>
        </row>
        <row r="60">
          <cell r="S60">
            <v>0.10729981249999998</v>
          </cell>
          <cell r="T60">
            <v>1.353778272</v>
          </cell>
          <cell r="AI60" t="str">
            <v>21.00303036.04.1</v>
          </cell>
        </row>
        <row r="61">
          <cell r="S61">
            <v>0.10398611528333324</v>
          </cell>
          <cell r="T61">
            <v>1.3213766174399999</v>
          </cell>
          <cell r="AI61" t="str">
            <v>21.00303037.04.1</v>
          </cell>
        </row>
        <row r="62">
          <cell r="S62">
            <v>0.14512999999999998</v>
          </cell>
          <cell r="T62">
            <v>1.4110493</v>
          </cell>
          <cell r="AI62" t="str">
            <v>21.00303038.04.1</v>
          </cell>
        </row>
        <row r="63">
          <cell r="S63">
            <v>0.11409125135000009</v>
          </cell>
          <cell r="T63">
            <v>1.3264292159999997</v>
          </cell>
          <cell r="AI63" t="str">
            <v>21.00303039.04.1</v>
          </cell>
        </row>
        <row r="64">
          <cell r="S64">
            <v>0.12750000000000017</v>
          </cell>
          <cell r="T64">
            <v>1.292</v>
          </cell>
          <cell r="AI64" t="str">
            <v>21.00303040.04.1</v>
          </cell>
        </row>
        <row r="65">
          <cell r="S65">
            <v>0.11409125134999987</v>
          </cell>
          <cell r="T65">
            <v>1.3264292159999997</v>
          </cell>
          <cell r="AI65" t="str">
            <v>21.00303041.02.1</v>
          </cell>
        </row>
        <row r="66">
          <cell r="S66">
            <v>0.1000743243243245</v>
          </cell>
          <cell r="T66">
            <v>1.292</v>
          </cell>
          <cell r="AI66" t="str">
            <v>21.00303042.02.1</v>
          </cell>
        </row>
        <row r="67">
          <cell r="S67">
            <v>7.1125000000000327E-2</v>
          </cell>
          <cell r="T67">
            <v>1.2274</v>
          </cell>
          <cell r="AI67" t="str">
            <v>21.00303043.02.1</v>
          </cell>
        </row>
        <row r="68">
          <cell r="S68">
            <v>8.5406666666667075E-2</v>
          </cell>
          <cell r="T68">
            <v>1.4</v>
          </cell>
          <cell r="AI68" t="str">
            <v>21.00303044.01.1</v>
          </cell>
        </row>
        <row r="69">
          <cell r="S69">
            <v>2.2266666666666657E-2</v>
          </cell>
          <cell r="T69">
            <v>1.02</v>
          </cell>
          <cell r="AI69" t="str">
            <v>21.00303045.04.1</v>
          </cell>
        </row>
        <row r="70">
          <cell r="S70">
            <v>0.14512999999999998</v>
          </cell>
          <cell r="T70">
            <v>1.4110493</v>
          </cell>
          <cell r="AI70" t="str">
            <v>21.00303046.02.1</v>
          </cell>
        </row>
        <row r="71">
          <cell r="S71">
            <v>0.11409125135000009</v>
          </cell>
          <cell r="T71">
            <v>1.3264292159999997</v>
          </cell>
          <cell r="AI71" t="str">
            <v>21.00303047.01.1</v>
          </cell>
        </row>
        <row r="72">
          <cell r="S72" t="e">
            <v>#DIV/0!</v>
          </cell>
          <cell r="T72">
            <v>1.4</v>
          </cell>
        </row>
        <row r="77">
          <cell r="S77">
            <v>8.9228521126760496E-2</v>
          </cell>
          <cell r="T77">
            <v>1.2273999999999998</v>
          </cell>
          <cell r="AI77" t="str">
            <v>21.00304001.01.1</v>
          </cell>
        </row>
        <row r="78">
          <cell r="S78">
            <v>6.4760344202898557E-2</v>
          </cell>
          <cell r="T78">
            <v>1.1660299999999997</v>
          </cell>
          <cell r="AI78" t="str">
            <v>21.00304002.01.1</v>
          </cell>
        </row>
        <row r="79">
          <cell r="S79">
            <v>0.17956168973761111</v>
          </cell>
          <cell r="T79">
            <v>1.1907527039036849</v>
          </cell>
          <cell r="AI79" t="str">
            <v>21.00304003.01.1</v>
          </cell>
        </row>
        <row r="80">
          <cell r="S80">
            <v>0.11638380281690153</v>
          </cell>
          <cell r="T80">
            <v>1.1299999999999999</v>
          </cell>
          <cell r="AI80" t="str">
            <v>21.00304004.01.1</v>
          </cell>
        </row>
        <row r="81">
          <cell r="S81">
            <v>0.16509622843705696</v>
          </cell>
          <cell r="T81">
            <v>1.1522082458275196</v>
          </cell>
          <cell r="AI81" t="str">
            <v>21.00304005.02.1</v>
          </cell>
        </row>
        <row r="82">
          <cell r="S82">
            <v>0.16509622843705696</v>
          </cell>
          <cell r="T82">
            <v>1.2163602889338716</v>
          </cell>
          <cell r="AI82" t="str">
            <v>21.00304006.01.1</v>
          </cell>
        </row>
      </sheetData>
      <sheetData sheetId="15">
        <row r="8">
          <cell r="S8" t="str">
            <v>scenariul 2</v>
          </cell>
        </row>
        <row r="9">
          <cell r="S9" t="str">
            <v>Coeficient</v>
          </cell>
        </row>
        <row r="10">
          <cell r="AI10">
            <v>1</v>
          </cell>
        </row>
        <row r="11">
          <cell r="S11" t="str">
            <v>Grad I</v>
          </cell>
          <cell r="T11" t="str">
            <v>Grad II</v>
          </cell>
          <cell r="AI11" t="str">
            <v>cod concatenat 1</v>
          </cell>
        </row>
        <row r="12">
          <cell r="S12">
            <v>4.2075000000000005</v>
          </cell>
          <cell r="T12">
            <v>4.95</v>
          </cell>
          <cell r="AI12" t="str">
            <v>31.00101001.01.2</v>
          </cell>
        </row>
        <row r="13">
          <cell r="S13">
            <v>3.7867500000000001</v>
          </cell>
          <cell r="T13">
            <v>4.4550000000000001</v>
          </cell>
          <cell r="AI13" t="str">
            <v>31.00101002.01.2</v>
          </cell>
        </row>
        <row r="14">
          <cell r="S14">
            <v>3.7867500000000001</v>
          </cell>
          <cell r="T14">
            <v>4.4550000000000001</v>
          </cell>
          <cell r="AI14" t="str">
            <v>31.00101003.01.2</v>
          </cell>
        </row>
        <row r="15">
          <cell r="S15">
            <v>3.3660000000000001</v>
          </cell>
          <cell r="T15">
            <v>3.9600000000000004</v>
          </cell>
          <cell r="AI15" t="str">
            <v>31.00101004.03.2</v>
          </cell>
        </row>
        <row r="16">
          <cell r="S16">
            <v>3.1556250000000001</v>
          </cell>
          <cell r="T16">
            <v>3.7125000000000004</v>
          </cell>
          <cell r="AI16" t="str">
            <v>31.00101005.01.2</v>
          </cell>
        </row>
        <row r="17">
          <cell r="S17">
            <v>2.9452499999999997</v>
          </cell>
          <cell r="T17">
            <v>3.4649999999999999</v>
          </cell>
          <cell r="AI17" t="str">
            <v>31.00101006.01.2</v>
          </cell>
        </row>
        <row r="18">
          <cell r="S18">
            <v>2.7348750000000002</v>
          </cell>
          <cell r="T18">
            <v>3.2175000000000002</v>
          </cell>
          <cell r="AI18" t="str">
            <v>31.00101007.04.2</v>
          </cell>
        </row>
        <row r="19">
          <cell r="S19">
            <v>1.697782887501383</v>
          </cell>
          <cell r="T19">
            <v>1.9973916323545682</v>
          </cell>
          <cell r="AI19" t="str">
            <v>31.00101008.01.2</v>
          </cell>
        </row>
        <row r="20">
          <cell r="S20">
            <v>1.4148190729178192</v>
          </cell>
          <cell r="T20">
            <v>1.6644930269621403</v>
          </cell>
          <cell r="AI20" t="str">
            <v>31.00101009.01.2</v>
          </cell>
        </row>
        <row r="22">
          <cell r="S22" t="str">
            <v>!!!</v>
          </cell>
          <cell r="T22">
            <v>3.8221500000000002</v>
          </cell>
        </row>
        <row r="24">
          <cell r="S24" t="str">
            <v>scenariul 2</v>
          </cell>
        </row>
        <row r="25">
          <cell r="S25" t="str">
            <v>Coeficient</v>
          </cell>
        </row>
        <row r="27">
          <cell r="AI27" t="str">
            <v>cod concatenat 1</v>
          </cell>
        </row>
        <row r="28">
          <cell r="T28">
            <v>3.07</v>
          </cell>
          <cell r="AI28" t="str">
            <v>31.00201001.08.1</v>
          </cell>
        </row>
        <row r="29">
          <cell r="T29">
            <v>2.6094999999999997</v>
          </cell>
          <cell r="AI29" t="str">
            <v>31.00201001.08.2</v>
          </cell>
        </row>
        <row r="30">
          <cell r="T30">
            <v>2.2180749999999998</v>
          </cell>
          <cell r="AI30" t="str">
            <v>31.00201001.08.3</v>
          </cell>
        </row>
        <row r="31">
          <cell r="T31">
            <v>1.8853637499999998</v>
          </cell>
          <cell r="AI31" t="str">
            <v>31.00201001.08.4</v>
          </cell>
        </row>
        <row r="32">
          <cell r="T32">
            <v>2.6094999999999997</v>
          </cell>
          <cell r="AI32" t="str">
            <v>31.00201002.03.1</v>
          </cell>
        </row>
        <row r="33">
          <cell r="T33">
            <v>2.3485499999999999</v>
          </cell>
          <cell r="AI33" t="str">
            <v>31.00201002.03.2</v>
          </cell>
        </row>
        <row r="34">
          <cell r="T34">
            <v>1.9962674999999999</v>
          </cell>
          <cell r="AI34" t="str">
            <v>31.00201002.03.3</v>
          </cell>
        </row>
        <row r="35">
          <cell r="T35">
            <v>1.7966407499999999</v>
          </cell>
          <cell r="AI35" t="str">
            <v>31.00201002.03.4</v>
          </cell>
        </row>
        <row r="36">
          <cell r="T36">
            <v>2.4262797872340416</v>
          </cell>
          <cell r="AI36" t="str">
            <v>31.00201003.10.1</v>
          </cell>
        </row>
        <row r="37">
          <cell r="T37">
            <v>2.1836518085106373</v>
          </cell>
          <cell r="AI37" t="str">
            <v>31.00201003.10.2</v>
          </cell>
        </row>
        <row r="38">
          <cell r="T38">
            <v>1.8561040372340416</v>
          </cell>
          <cell r="AI38" t="str">
            <v>31.00201003.10.3</v>
          </cell>
        </row>
        <row r="39">
          <cell r="T39">
            <v>1.6704936335106375</v>
          </cell>
          <cell r="AI39" t="str">
            <v>31.00201003.10.4</v>
          </cell>
        </row>
        <row r="40">
          <cell r="T40">
            <v>2.1836518085106373</v>
          </cell>
          <cell r="AI40" t="str">
            <v>31.00201004.05.1</v>
          </cell>
        </row>
        <row r="41">
          <cell r="T41">
            <v>1.9652866276595737</v>
          </cell>
          <cell r="AI41" t="str">
            <v>31.00201004.05.2</v>
          </cell>
        </row>
        <row r="42">
          <cell r="T42">
            <v>1.7687579648936165</v>
          </cell>
          <cell r="AI42" t="str">
            <v>31.00201004.05.3</v>
          </cell>
        </row>
        <row r="43">
          <cell r="T43">
            <v>1.5918821684042548</v>
          </cell>
          <cell r="AI43" t="str">
            <v>31.00201004.05.4</v>
          </cell>
        </row>
        <row r="44">
          <cell r="T44">
            <v>2.1836518085106373</v>
          </cell>
          <cell r="AI44" t="str">
            <v>31.00201005.05.1</v>
          </cell>
        </row>
        <row r="45">
          <cell r="T45">
            <v>1.9652866276595737</v>
          </cell>
          <cell r="AI45" t="str">
            <v>31.00201005.05.2</v>
          </cell>
        </row>
        <row r="46">
          <cell r="T46">
            <v>1.7687579648936165</v>
          </cell>
          <cell r="AI46" t="str">
            <v>31.00201005.05.3</v>
          </cell>
        </row>
        <row r="47">
          <cell r="T47">
            <v>1.5918821684042548</v>
          </cell>
          <cell r="AI47" t="str">
            <v>31.00201005.05.4</v>
          </cell>
        </row>
        <row r="48">
          <cell r="T48">
            <v>1.8447194062499996</v>
          </cell>
          <cell r="AI48" t="str">
            <v>31.00201006.05.1</v>
          </cell>
        </row>
        <row r="49">
          <cell r="T49">
            <v>1.7524834359374997</v>
          </cell>
          <cell r="AI49" t="str">
            <v>31.00201006.05.2</v>
          </cell>
        </row>
        <row r="50">
          <cell r="T50">
            <v>1.6648592641406246</v>
          </cell>
          <cell r="AI50" t="str">
            <v>31.00201006.05.3</v>
          </cell>
        </row>
        <row r="51">
          <cell r="T51">
            <v>1.5816163009335933</v>
          </cell>
          <cell r="AI51" t="str">
            <v>31.00201006.05.4</v>
          </cell>
        </row>
        <row r="52">
          <cell r="T52">
            <v>1.8419999999999999</v>
          </cell>
          <cell r="AI52" t="str">
            <v>31.00201007.21.1</v>
          </cell>
        </row>
        <row r="53">
          <cell r="T53">
            <v>1.6577999999999999</v>
          </cell>
          <cell r="AI53" t="str">
            <v>31.00201007.21.2</v>
          </cell>
        </row>
        <row r="54">
          <cell r="T54">
            <v>1.4920199999999999</v>
          </cell>
          <cell r="AI54" t="str">
            <v>31.00201007.21.3</v>
          </cell>
        </row>
        <row r="55">
          <cell r="T55">
            <v>1.3428179999999998</v>
          </cell>
          <cell r="AI55" t="str">
            <v>31.00201007.21.4</v>
          </cell>
        </row>
        <row r="56">
          <cell r="T56">
            <v>1.6602474656249997</v>
          </cell>
          <cell r="AI56" t="str">
            <v>31.00201008.04.1</v>
          </cell>
        </row>
        <row r="57">
          <cell r="T57">
            <v>1.4942227190624997</v>
          </cell>
          <cell r="AI57" t="str">
            <v>31.00201008.04.2</v>
          </cell>
        </row>
        <row r="58">
          <cell r="T58">
            <v>1.3448004471562498</v>
          </cell>
          <cell r="AI58" t="str">
            <v>31.00201008.04.3</v>
          </cell>
        </row>
        <row r="59">
          <cell r="T59">
            <v>1.2103204024406249</v>
          </cell>
          <cell r="AI59" t="str">
            <v>31.00201008.04.4</v>
          </cell>
        </row>
        <row r="60">
          <cell r="T60">
            <v>1.4722421175</v>
          </cell>
          <cell r="AI60" t="str">
            <v>31.00201009.08.1</v>
          </cell>
        </row>
        <row r="61">
          <cell r="T61">
            <v>1.4221363983749999</v>
          </cell>
          <cell r="AI61" t="str">
            <v>31.00201009.08.2</v>
          </cell>
        </row>
        <row r="62">
          <cell r="T62">
            <v>1.3432221</v>
          </cell>
          <cell r="AI62" t="str">
            <v>31.00201009.08.3</v>
          </cell>
        </row>
        <row r="63">
          <cell r="T63">
            <v>1.3058927999999999</v>
          </cell>
          <cell r="AI63" t="str">
            <v>31.00201009.08.4</v>
          </cell>
        </row>
        <row r="64">
          <cell r="T64">
            <v>1.4221363983749999</v>
          </cell>
          <cell r="AI64" t="str">
            <v>31.00201010.01.1</v>
          </cell>
        </row>
        <row r="65">
          <cell r="T65">
            <v>1.3432221</v>
          </cell>
          <cell r="AI65" t="str">
            <v>31.00201010.01.2</v>
          </cell>
        </row>
        <row r="66">
          <cell r="T66">
            <v>1.2760609949999999</v>
          </cell>
          <cell r="AI66" t="str">
            <v>31.00201010.01.3</v>
          </cell>
        </row>
        <row r="67">
          <cell r="T67">
            <v>1.21225794525</v>
          </cell>
          <cell r="AI67" t="str">
            <v>31.00201010.01.4</v>
          </cell>
        </row>
        <row r="68">
          <cell r="T68">
            <v>1.21225794525</v>
          </cell>
          <cell r="AI68" t="str">
            <v>31.00201011.04.1</v>
          </cell>
        </row>
        <row r="69">
          <cell r="T69">
            <v>1.1061199159944188</v>
          </cell>
          <cell r="AI69" t="str">
            <v>31.00201012.01.1</v>
          </cell>
        </row>
        <row r="70">
          <cell r="T70">
            <v>1</v>
          </cell>
          <cell r="AI70" t="str">
            <v>31.00201012.01.2</v>
          </cell>
        </row>
        <row r="76">
          <cell r="S76" t="str">
            <v>scenariul 2</v>
          </cell>
        </row>
        <row r="77">
          <cell r="S77" t="str">
            <v>Coeficient</v>
          </cell>
        </row>
        <row r="78">
          <cell r="AI78">
            <v>1</v>
          </cell>
        </row>
        <row r="79">
          <cell r="S79" t="str">
            <v>Grad I</v>
          </cell>
          <cell r="T79" t="str">
            <v>Grad II</v>
          </cell>
          <cell r="AI79" t="str">
            <v>cod concatenat 1</v>
          </cell>
        </row>
        <row r="80">
          <cell r="S80">
            <v>3.3660000000000001</v>
          </cell>
          <cell r="T80">
            <v>3.9600000000000004</v>
          </cell>
          <cell r="AI80" t="str">
            <v>31.00102001.01.2</v>
          </cell>
        </row>
        <row r="81">
          <cell r="S81">
            <v>3.2187375</v>
          </cell>
          <cell r="T81">
            <v>3.7867500000000001</v>
          </cell>
          <cell r="AI81" t="str">
            <v>31.00102002.01.2</v>
          </cell>
        </row>
        <row r="82">
          <cell r="S82">
            <v>3.2187375</v>
          </cell>
          <cell r="T82">
            <v>3.7867500000000001</v>
          </cell>
          <cell r="AI82" t="str">
            <v>31.00102003.01.2</v>
          </cell>
        </row>
        <row r="83">
          <cell r="S83">
            <v>2.6928000000000005</v>
          </cell>
          <cell r="T83">
            <v>3.1680000000000006</v>
          </cell>
          <cell r="AI83" t="str">
            <v>31.00102004.03.2</v>
          </cell>
        </row>
        <row r="84">
          <cell r="S84">
            <v>2.68228125</v>
          </cell>
          <cell r="T84">
            <v>3.1556250000000001</v>
          </cell>
          <cell r="AI84" t="str">
            <v>31.00102005.01.2</v>
          </cell>
        </row>
        <row r="85">
          <cell r="S85">
            <v>2.5034624999999995</v>
          </cell>
          <cell r="T85">
            <v>2.9452499999999997</v>
          </cell>
          <cell r="AI85" t="str">
            <v>31.00102006.01.2</v>
          </cell>
        </row>
        <row r="86">
          <cell r="S86">
            <v>2.3745150000000002</v>
          </cell>
          <cell r="T86">
            <v>2.63835</v>
          </cell>
          <cell r="AI86" t="str">
            <v>31.00102007.04.2</v>
          </cell>
        </row>
        <row r="87">
          <cell r="S87">
            <v>1.4148190729178192</v>
          </cell>
          <cell r="T87">
            <v>1.6644930269621403</v>
          </cell>
          <cell r="AI87" t="str">
            <v>31.00102008.01.2</v>
          </cell>
        </row>
        <row r="88">
          <cell r="S88">
            <v>1.697782887501383</v>
          </cell>
          <cell r="T88">
            <v>1.9973916323545682</v>
          </cell>
          <cell r="AI88" t="str">
            <v>31.00102009.01.2</v>
          </cell>
        </row>
        <row r="90">
          <cell r="T90">
            <v>3.2488275</v>
          </cell>
        </row>
        <row r="91">
          <cell r="T91">
            <v>2.5676105848404247</v>
          </cell>
        </row>
        <row r="92">
          <cell r="S92" t="str">
            <v>scenariul 2</v>
          </cell>
        </row>
        <row r="93">
          <cell r="S93" t="str">
            <v>Coeficient</v>
          </cell>
        </row>
        <row r="95">
          <cell r="AI95" t="str">
            <v>cod concatenat 1</v>
          </cell>
        </row>
        <row r="96">
          <cell r="T96">
            <v>2.6094999999999997</v>
          </cell>
          <cell r="AI96" t="str">
            <v>31.00202001.08.1</v>
          </cell>
        </row>
        <row r="97">
          <cell r="T97">
            <v>2.2180749999999998</v>
          </cell>
          <cell r="AI97" t="str">
            <v>31.00202001.08.2</v>
          </cell>
        </row>
        <row r="98">
          <cell r="T98">
            <v>1.8853637499999998</v>
          </cell>
          <cell r="AI98" t="str">
            <v>31.00202001.08.3</v>
          </cell>
        </row>
        <row r="99">
          <cell r="T99">
            <v>1.6025591874999998</v>
          </cell>
          <cell r="AI99" t="str">
            <v>31.00202001.08.4</v>
          </cell>
        </row>
        <row r="100">
          <cell r="T100">
            <v>2.2180749999999998</v>
          </cell>
          <cell r="AI100" t="str">
            <v>31.00202002.03.1</v>
          </cell>
        </row>
        <row r="101">
          <cell r="T101">
            <v>1.9962674999999999</v>
          </cell>
          <cell r="AI101" t="str">
            <v>31.00202002.03.2</v>
          </cell>
        </row>
        <row r="102">
          <cell r="T102">
            <v>1.6968273749999998</v>
          </cell>
          <cell r="AI102" t="str">
            <v>31.00202002.03.3</v>
          </cell>
        </row>
        <row r="103">
          <cell r="T103">
            <v>1.6169766749999999</v>
          </cell>
          <cell r="AI103" t="str">
            <v>31.00202002.03.4</v>
          </cell>
        </row>
        <row r="104">
          <cell r="T104">
            <v>2.0623378191489352</v>
          </cell>
          <cell r="AI104" t="str">
            <v>31.00202003.10.1</v>
          </cell>
        </row>
        <row r="105">
          <cell r="T105">
            <v>1.8561040372340416</v>
          </cell>
          <cell r="AI105" t="str">
            <v>31.00202003.10.2</v>
          </cell>
        </row>
        <row r="106">
          <cell r="T106">
            <v>1.5776884316489352</v>
          </cell>
          <cell r="AI106" t="str">
            <v>31.00202003.10.3</v>
          </cell>
        </row>
        <row r="107">
          <cell r="T107">
            <v>1.5034442701595738</v>
          </cell>
          <cell r="AI107" t="str">
            <v>31.00202003.10.4</v>
          </cell>
        </row>
        <row r="108">
          <cell r="T108">
            <v>1.8561040372340416</v>
          </cell>
          <cell r="AI108" t="str">
            <v>31.00202004.05.1</v>
          </cell>
        </row>
        <row r="109">
          <cell r="T109">
            <v>1.6704936335106377</v>
          </cell>
          <cell r="AI109" t="str">
            <v>31.00202004.05.2</v>
          </cell>
        </row>
        <row r="110">
          <cell r="T110">
            <v>1.503444270159574</v>
          </cell>
          <cell r="AI110" t="str">
            <v>31.00202004.05.3</v>
          </cell>
        </row>
        <row r="111">
          <cell r="T111">
            <v>1.4326939515638293</v>
          </cell>
          <cell r="AI111" t="str">
            <v>31.00202004.05.4</v>
          </cell>
        </row>
        <row r="112">
          <cell r="T112">
            <v>1.8561040372340416</v>
          </cell>
          <cell r="AI112" t="str">
            <v>31.00202005.05.1</v>
          </cell>
        </row>
        <row r="113">
          <cell r="T113">
            <v>1.6704936335106377</v>
          </cell>
          <cell r="AI113" t="str">
            <v>31.00202005.05.2</v>
          </cell>
        </row>
        <row r="114">
          <cell r="T114">
            <v>1.503444270159574</v>
          </cell>
          <cell r="AI114" t="str">
            <v>31.00202005.05.3</v>
          </cell>
        </row>
        <row r="115">
          <cell r="T115">
            <v>1.4326939515638293</v>
          </cell>
          <cell r="AI115" t="str">
            <v>31.00202005.05.4</v>
          </cell>
        </row>
        <row r="116">
          <cell r="T116">
            <v>1.5680114953124997</v>
          </cell>
          <cell r="AI116" t="str">
            <v>31.00202006.05.1</v>
          </cell>
        </row>
        <row r="117">
          <cell r="T117">
            <v>1.4896109205468746</v>
          </cell>
          <cell r="AI117" t="str">
            <v>31.00202006.05.2</v>
          </cell>
        </row>
        <row r="118">
          <cell r="T118">
            <v>1.4151303745195309</v>
          </cell>
          <cell r="AI118" t="str">
            <v>31.00202006.05.3</v>
          </cell>
        </row>
        <row r="119">
          <cell r="T119">
            <v>1.3443738557935543</v>
          </cell>
          <cell r="AI119" t="str">
            <v>31.00202006.05.4</v>
          </cell>
        </row>
        <row r="120">
          <cell r="T120">
            <v>1.7498999999999998</v>
          </cell>
          <cell r="AI120" t="str">
            <v>31.00202007.21.1</v>
          </cell>
        </row>
        <row r="121">
          <cell r="T121">
            <v>1.5749099999999998</v>
          </cell>
          <cell r="AI121" t="str">
            <v>31.00202007.21.2</v>
          </cell>
        </row>
        <row r="122">
          <cell r="T122">
            <v>1.4174189999999998</v>
          </cell>
          <cell r="AI122" t="str">
            <v>31.00202007.21.3</v>
          </cell>
        </row>
        <row r="123">
          <cell r="T123">
            <v>1.2756770999999998</v>
          </cell>
          <cell r="AI123" t="str">
            <v>31.00202007.21.4</v>
          </cell>
        </row>
        <row r="124">
          <cell r="T124">
            <v>1.5772350923437497</v>
          </cell>
          <cell r="AI124" t="str">
            <v>31.00202008.04.1</v>
          </cell>
        </row>
        <row r="125">
          <cell r="T125">
            <v>1.4195115831093748</v>
          </cell>
          <cell r="AI125" t="str">
            <v>31.00202008.04.2</v>
          </cell>
        </row>
        <row r="126">
          <cell r="T126">
            <v>1.2775604247984373</v>
          </cell>
          <cell r="AI126" t="str">
            <v>31.00202008.04.3</v>
          </cell>
        </row>
        <row r="127">
          <cell r="T127">
            <v>1.1498043823185935</v>
          </cell>
          <cell r="AI127" t="str">
            <v>31.00202008.04.4</v>
          </cell>
        </row>
        <row r="128">
          <cell r="T128">
            <v>1.3986300116249999</v>
          </cell>
          <cell r="AI128" t="str">
            <v>31.00202009.08.1</v>
          </cell>
        </row>
        <row r="129">
          <cell r="T129">
            <v>1.3510295784562498</v>
          </cell>
          <cell r="AI129" t="str">
            <v>31.00202009.08.2</v>
          </cell>
        </row>
        <row r="130">
          <cell r="T130">
            <v>1.2760609949999999</v>
          </cell>
          <cell r="AI130" t="str">
            <v>31.00202009.08.3</v>
          </cell>
        </row>
        <row r="131">
          <cell r="T131">
            <v>1.2405981599999998</v>
          </cell>
          <cell r="AI131" t="str">
            <v>31.00202009.08.4</v>
          </cell>
        </row>
        <row r="132">
          <cell r="T132">
            <v>1.3652509424399999</v>
          </cell>
          <cell r="AI132" t="str">
            <v>31.00202010.01.1</v>
          </cell>
        </row>
        <row r="133">
          <cell r="T133">
            <v>1.3029254369999999</v>
          </cell>
          <cell r="AI133" t="str">
            <v>31.00202010.01.2</v>
          </cell>
        </row>
        <row r="134">
          <cell r="T134">
            <v>1.2505397750999998</v>
          </cell>
          <cell r="AI134" t="str">
            <v>31.00202010.01.3</v>
          </cell>
        </row>
        <row r="135">
          <cell r="T135">
            <v>1.2001353657975</v>
          </cell>
          <cell r="AI135" t="str">
            <v>31.00202010.01.4</v>
          </cell>
        </row>
        <row r="136">
          <cell r="T136">
            <v>1.21225794525</v>
          </cell>
          <cell r="AI136" t="str">
            <v>31.00202011.04.1</v>
          </cell>
        </row>
        <row r="137">
          <cell r="T137">
            <v>1.1061199159944188</v>
          </cell>
          <cell r="AI137" t="str">
            <v>31.00202012.01.1</v>
          </cell>
        </row>
        <row r="138">
          <cell r="T138">
            <v>1</v>
          </cell>
          <cell r="AI138" t="str">
            <v>31.00202012.01.2</v>
          </cell>
        </row>
      </sheetData>
      <sheetData sheetId="16">
        <row r="8">
          <cell r="S8" t="str">
            <v>scenariul 2</v>
          </cell>
        </row>
        <row r="9">
          <cell r="S9" t="str">
            <v>Coeficient</v>
          </cell>
        </row>
        <row r="10">
          <cell r="AI10">
            <v>1</v>
          </cell>
        </row>
        <row r="11">
          <cell r="S11" t="str">
            <v>Grad I</v>
          </cell>
          <cell r="T11" t="str">
            <v>Grad II</v>
          </cell>
          <cell r="AI11" t="str">
            <v>cod concatenat 1</v>
          </cell>
        </row>
        <row r="12">
          <cell r="S12">
            <v>4.2075000000000005</v>
          </cell>
          <cell r="T12">
            <v>4.4550000000000001</v>
          </cell>
          <cell r="AI12" t="str">
            <v>32.00101001.01.2</v>
          </cell>
        </row>
        <row r="13">
          <cell r="S13">
            <v>3.7867500000000001</v>
          </cell>
          <cell r="T13">
            <v>4.0095000000000001</v>
          </cell>
          <cell r="AI13" t="str">
            <v>32.00101002.01.2</v>
          </cell>
        </row>
        <row r="14">
          <cell r="S14">
            <v>3.7867500000000001</v>
          </cell>
          <cell r="T14">
            <v>4.0095000000000001</v>
          </cell>
          <cell r="AI14" t="str">
            <v>32.00101003.01.2</v>
          </cell>
        </row>
        <row r="15">
          <cell r="S15">
            <v>3.3660000000000001</v>
          </cell>
          <cell r="T15">
            <v>3.5640000000000005</v>
          </cell>
          <cell r="AI15" t="str">
            <v>32.00101004.03.2</v>
          </cell>
        </row>
        <row r="16">
          <cell r="S16">
            <v>3.1556250000000001</v>
          </cell>
          <cell r="T16">
            <v>3.3412500000000005</v>
          </cell>
          <cell r="AI16" t="str">
            <v>32.00101005.01.2</v>
          </cell>
        </row>
        <row r="17">
          <cell r="S17">
            <v>2.9452499999999997</v>
          </cell>
          <cell r="T17">
            <v>3.1185</v>
          </cell>
          <cell r="AI17" t="str">
            <v>32.00101006.01.2</v>
          </cell>
        </row>
        <row r="18">
          <cell r="S18">
            <v>2.7348750000000002</v>
          </cell>
          <cell r="T18">
            <v>2.8957500000000005</v>
          </cell>
          <cell r="AI18" t="str">
            <v>32.00101007.04.2</v>
          </cell>
        </row>
        <row r="19">
          <cell r="S19">
            <v>1.697782887501383</v>
          </cell>
          <cell r="T19">
            <v>1.9973916323545682</v>
          </cell>
          <cell r="AI19" t="str">
            <v>32.00101008.01.2</v>
          </cell>
        </row>
        <row r="20">
          <cell r="S20">
            <v>1.4148190729178192</v>
          </cell>
          <cell r="T20">
            <v>1.6644930269621403</v>
          </cell>
          <cell r="AI20" t="str">
            <v>32.00101009.01.2</v>
          </cell>
        </row>
        <row r="22">
          <cell r="T22">
            <v>2.6764891725000006</v>
          </cell>
        </row>
        <row r="25">
          <cell r="S25" t="str">
            <v>scenariul 2</v>
          </cell>
        </row>
        <row r="26">
          <cell r="S26" t="str">
            <v>Coeficient</v>
          </cell>
        </row>
        <row r="28">
          <cell r="AI28" t="str">
            <v>cod concatenat 1</v>
          </cell>
        </row>
        <row r="29">
          <cell r="T29">
            <v>2.1497905000000004</v>
          </cell>
          <cell r="AI29" t="str">
            <v>32.00201001.10.1</v>
          </cell>
        </row>
        <row r="30">
          <cell r="T30">
            <v>1.9348114500000004</v>
          </cell>
          <cell r="AI30" t="str">
            <v>32.00201001.10.2</v>
          </cell>
        </row>
        <row r="31">
          <cell r="T31">
            <v>1.7413303050000004</v>
          </cell>
          <cell r="AI31" t="str">
            <v>32.00201001.10.3</v>
          </cell>
        </row>
        <row r="32">
          <cell r="T32">
            <v>1.6020238806000004</v>
          </cell>
          <cell r="AI32" t="str">
            <v>32.00201001.10.4</v>
          </cell>
        </row>
        <row r="33">
          <cell r="T33">
            <v>1.9348114500000004</v>
          </cell>
          <cell r="AI33" t="str">
            <v>32.00201002.07.1</v>
          </cell>
        </row>
        <row r="34">
          <cell r="T34">
            <v>1.7413303050000004</v>
          </cell>
          <cell r="AI34" t="str">
            <v>32.00201002.07.2</v>
          </cell>
        </row>
        <row r="35">
          <cell r="T35">
            <v>1.5671972745000005</v>
          </cell>
          <cell r="AI35" t="str">
            <v>32.00201002.07.3</v>
          </cell>
        </row>
        <row r="36">
          <cell r="T36">
            <v>1.5219226865700004</v>
          </cell>
          <cell r="AI36" t="str">
            <v>32.00201002.07.4</v>
          </cell>
        </row>
        <row r="37">
          <cell r="T37">
            <v>1.7735771625000005</v>
          </cell>
          <cell r="AI37" t="str">
            <v>32.00201003.03.1</v>
          </cell>
        </row>
        <row r="38">
          <cell r="T38">
            <v>1.6445897325000005</v>
          </cell>
          <cell r="AI38" t="str">
            <v>32.00201003.03.2</v>
          </cell>
        </row>
        <row r="39">
          <cell r="T39">
            <v>1.5149573653500004</v>
          </cell>
          <cell r="AI39" t="str">
            <v>32.00201003.03.3</v>
          </cell>
        </row>
        <row r="40">
          <cell r="T40">
            <v>1.4498316119430004</v>
          </cell>
          <cell r="AI40" t="str">
            <v>32.00201003.03.4</v>
          </cell>
        </row>
        <row r="41">
          <cell r="T41">
            <v>1.6123428750000004</v>
          </cell>
          <cell r="AI41" t="str">
            <v>32.00201004.07.1</v>
          </cell>
        </row>
        <row r="42">
          <cell r="T42">
            <v>1.5478491600000004</v>
          </cell>
          <cell r="AI42" t="str">
            <v>32.00201004.07.2</v>
          </cell>
        </row>
        <row r="43">
          <cell r="T43">
            <v>1.4627174562000003</v>
          </cell>
          <cell r="AI43" t="str">
            <v>32.00201004.07.3</v>
          </cell>
        </row>
        <row r="44">
          <cell r="T44">
            <v>1.3777405373160003</v>
          </cell>
          <cell r="AI44" t="str">
            <v>32.00201004.07.4</v>
          </cell>
        </row>
        <row r="45">
          <cell r="T45">
            <v>1.1061199159944188</v>
          </cell>
          <cell r="AI45" t="str">
            <v>32.00201005.01.1</v>
          </cell>
        </row>
        <row r="46">
          <cell r="T46">
            <v>1</v>
          </cell>
          <cell r="AI46" t="str">
            <v>32.00201006.02.1</v>
          </cell>
        </row>
        <row r="52">
          <cell r="S52" t="str">
            <v>scenariul 2</v>
          </cell>
        </row>
        <row r="53">
          <cell r="S53" t="str">
            <v>Coeficient</v>
          </cell>
        </row>
        <row r="54">
          <cell r="AI54">
            <v>1</v>
          </cell>
        </row>
        <row r="55">
          <cell r="S55" t="str">
            <v>Grad I</v>
          </cell>
          <cell r="T55" t="str">
            <v>Grad II</v>
          </cell>
          <cell r="AI55" t="str">
            <v>cod concatenat 1</v>
          </cell>
        </row>
        <row r="56">
          <cell r="S56">
            <v>3.3660000000000001</v>
          </cell>
          <cell r="T56">
            <v>3.5640000000000005</v>
          </cell>
          <cell r="AI56" t="str">
            <v>32.00102001.01.2</v>
          </cell>
        </row>
        <row r="57">
          <cell r="S57">
            <v>3.2187375</v>
          </cell>
          <cell r="T57">
            <v>3.4080750000000002</v>
          </cell>
          <cell r="AI57" t="str">
            <v>32.00102002.01.2</v>
          </cell>
        </row>
        <row r="58">
          <cell r="S58">
            <v>3.2187375</v>
          </cell>
          <cell r="T58">
            <v>3.4080750000000002</v>
          </cell>
          <cell r="AI58" t="str">
            <v>32.00102003.01.2</v>
          </cell>
        </row>
        <row r="59">
          <cell r="S59">
            <v>2.6928000000000005</v>
          </cell>
          <cell r="T59">
            <v>2.8512000000000004</v>
          </cell>
          <cell r="AI59" t="str">
            <v>32.00102004.03.2</v>
          </cell>
        </row>
        <row r="60">
          <cell r="S60">
            <v>2.68228125</v>
          </cell>
          <cell r="T60">
            <v>2.8400625000000002</v>
          </cell>
          <cell r="AI60" t="str">
            <v>32.00102005.01.2</v>
          </cell>
        </row>
        <row r="61">
          <cell r="S61">
            <v>2.5034624999999995</v>
          </cell>
          <cell r="T61">
            <v>2.650725</v>
          </cell>
          <cell r="AI61" t="str">
            <v>32.00102006.01.2</v>
          </cell>
        </row>
        <row r="62">
          <cell r="S62">
            <v>2.3745150000000002</v>
          </cell>
          <cell r="T62">
            <v>2.3745150000000002</v>
          </cell>
          <cell r="AI62" t="str">
            <v>32.00102007.04.2</v>
          </cell>
        </row>
        <row r="63">
          <cell r="S63">
            <v>1.697782887501383</v>
          </cell>
          <cell r="T63">
            <v>1.9973916323545682</v>
          </cell>
          <cell r="AI63" t="str">
            <v>32.00102008.01.2</v>
          </cell>
        </row>
        <row r="64">
          <cell r="S64">
            <v>1.4148190729178192</v>
          </cell>
          <cell r="T64">
            <v>1.6644930269621403</v>
          </cell>
          <cell r="AI64" t="str">
            <v>32.00102009.01.2</v>
          </cell>
        </row>
        <row r="66">
          <cell r="T66">
            <v>2.3285455800750006</v>
          </cell>
        </row>
        <row r="69">
          <cell r="S69" t="str">
            <v>scenariul 2</v>
          </cell>
        </row>
        <row r="70">
          <cell r="S70" t="str">
            <v>Coeficient</v>
          </cell>
        </row>
        <row r="72">
          <cell r="AI72" t="str">
            <v>cod concatenat 1</v>
          </cell>
        </row>
        <row r="73">
          <cell r="T73">
            <v>1.8703177350000004</v>
          </cell>
          <cell r="AI73" t="str">
            <v>32.00202001.10.1</v>
          </cell>
        </row>
        <row r="74">
          <cell r="T74">
            <v>1.7219821905000003</v>
          </cell>
          <cell r="AI74" t="str">
            <v>32.00202001.10.2</v>
          </cell>
        </row>
        <row r="75">
          <cell r="T75">
            <v>1.6107305321250005</v>
          </cell>
          <cell r="AI75" t="str">
            <v>32.00202001.10.3</v>
          </cell>
        </row>
        <row r="76">
          <cell r="T76">
            <v>1.5219226865700004</v>
          </cell>
          <cell r="AI76" t="str">
            <v>32.00202001.10.4</v>
          </cell>
        </row>
        <row r="77">
          <cell r="T77">
            <v>1.7413303050000004</v>
          </cell>
          <cell r="AI77" t="str">
            <v>32.00202002.07.1</v>
          </cell>
        </row>
        <row r="78">
          <cell r="T78">
            <v>1.6020238806000004</v>
          </cell>
          <cell r="AI78" t="str">
            <v>32.00202002.07.2</v>
          </cell>
        </row>
        <row r="79">
          <cell r="T79">
            <v>1.4888374107750004</v>
          </cell>
          <cell r="AI79" t="str">
            <v>32.00202002.07.3</v>
          </cell>
        </row>
        <row r="80">
          <cell r="T80">
            <v>1.4458265522415004</v>
          </cell>
          <cell r="AI80" t="str">
            <v>32.00202002.07.4</v>
          </cell>
        </row>
        <row r="81">
          <cell r="T81">
            <v>1.6316909895000005</v>
          </cell>
          <cell r="AI81" t="str">
            <v>32.00202003.03.1</v>
          </cell>
        </row>
        <row r="82">
          <cell r="T82">
            <v>1.5130225539000006</v>
          </cell>
          <cell r="AI82" t="str">
            <v>32.00202003.03.2</v>
          </cell>
        </row>
        <row r="83">
          <cell r="T83">
            <v>1.3937607761220003</v>
          </cell>
          <cell r="AI83" t="str">
            <v>32.00202003.03.3</v>
          </cell>
        </row>
        <row r="84">
          <cell r="T84">
            <v>1.3483433991069904</v>
          </cell>
          <cell r="AI84" t="str">
            <v>32.00202003.03.4</v>
          </cell>
        </row>
        <row r="85">
          <cell r="T85">
            <v>1.4511085875000005</v>
          </cell>
          <cell r="AI85" t="str">
            <v>32.00202004.07.1</v>
          </cell>
        </row>
        <row r="86">
          <cell r="T86">
            <v>1.3930642440000003</v>
          </cell>
          <cell r="AI86" t="str">
            <v>32.00202004.07.2</v>
          </cell>
        </row>
        <row r="87">
          <cell r="T87">
            <v>1.3603272342660002</v>
          </cell>
          <cell r="AI87" t="str">
            <v>32.00202004.07.3</v>
          </cell>
        </row>
        <row r="88">
          <cell r="T88">
            <v>1.2950761050770403</v>
          </cell>
          <cell r="AI88" t="str">
            <v>32.00202004.07.4</v>
          </cell>
        </row>
        <row r="89">
          <cell r="T89">
            <v>1.1061199159944188</v>
          </cell>
          <cell r="AI89" t="str">
            <v>32.00202005.01.1</v>
          </cell>
        </row>
        <row r="90">
          <cell r="T90">
            <v>1</v>
          </cell>
          <cell r="AI90" t="str">
            <v>32.00202006.02.1</v>
          </cell>
        </row>
      </sheetData>
      <sheetData sheetId="17">
        <row r="5">
          <cell r="S5" t="str">
            <v>scenariul 2</v>
          </cell>
        </row>
        <row r="6">
          <cell r="S6" t="str">
            <v>Coeficient</v>
          </cell>
        </row>
        <row r="7">
          <cell r="AI7">
            <v>1</v>
          </cell>
        </row>
        <row r="8">
          <cell r="S8" t="str">
            <v>Grad I</v>
          </cell>
          <cell r="T8" t="str">
            <v>Grad II</v>
          </cell>
          <cell r="AI8" t="str">
            <v>cod concatenat 1</v>
          </cell>
        </row>
        <row r="9">
          <cell r="S9">
            <v>4.2075000000000005</v>
          </cell>
          <cell r="T9">
            <v>4.4550000000000001</v>
          </cell>
          <cell r="AI9" t="str">
            <v>33.00101001.01.2</v>
          </cell>
        </row>
        <row r="10">
          <cell r="S10">
            <v>3.7867500000000001</v>
          </cell>
          <cell r="T10">
            <v>4.0095000000000001</v>
          </cell>
          <cell r="AI10" t="str">
            <v>33.00101002.01.2</v>
          </cell>
        </row>
        <row r="11">
          <cell r="S11">
            <v>3.7867500000000001</v>
          </cell>
          <cell r="T11">
            <v>4.0095000000000001</v>
          </cell>
          <cell r="AI11" t="str">
            <v>33.00101003.01.2</v>
          </cell>
        </row>
        <row r="12">
          <cell r="S12">
            <v>3.3660000000000001</v>
          </cell>
          <cell r="T12">
            <v>3.5640000000000005</v>
          </cell>
          <cell r="AI12" t="str">
            <v>33.00101004.03.2</v>
          </cell>
        </row>
        <row r="13">
          <cell r="S13">
            <v>3.1556250000000001</v>
          </cell>
          <cell r="T13">
            <v>3.3412500000000005</v>
          </cell>
          <cell r="AI13" t="str">
            <v>33.00101005.01.2</v>
          </cell>
        </row>
        <row r="14">
          <cell r="S14">
            <v>2.9452499999999997</v>
          </cell>
          <cell r="T14">
            <v>3.1185</v>
          </cell>
          <cell r="AI14" t="str">
            <v>33.00101006.01.2</v>
          </cell>
        </row>
        <row r="15">
          <cell r="S15">
            <v>2.7348750000000002</v>
          </cell>
          <cell r="T15">
            <v>2.8957500000000005</v>
          </cell>
          <cell r="AI15" t="str">
            <v>33.00101007.04.2</v>
          </cell>
        </row>
        <row r="16">
          <cell r="S16">
            <v>1.697782887501383</v>
          </cell>
          <cell r="T16">
            <v>1.9973916323545682</v>
          </cell>
          <cell r="AI16" t="str">
            <v>33.00101008.01.2</v>
          </cell>
        </row>
        <row r="17">
          <cell r="S17">
            <v>1.4148190729178192</v>
          </cell>
          <cell r="T17">
            <v>1.6644930269621403</v>
          </cell>
          <cell r="AI17" t="str">
            <v>33.00101009.01.2</v>
          </cell>
        </row>
        <row r="19">
          <cell r="T19">
            <v>2.6764891725000006</v>
          </cell>
        </row>
        <row r="20">
          <cell r="S20" t="str">
            <v>scenariul 2</v>
          </cell>
        </row>
        <row r="21">
          <cell r="S21" t="str">
            <v>Coeficient</v>
          </cell>
        </row>
        <row r="23">
          <cell r="AI23" t="str">
            <v>cod concatenat 1</v>
          </cell>
        </row>
        <row r="24">
          <cell r="T24">
            <v>2.1497905000000004</v>
          </cell>
          <cell r="AI24" t="str">
            <v>33.00201001.14.1</v>
          </cell>
        </row>
        <row r="25">
          <cell r="T25">
            <v>1.9885562125000005</v>
          </cell>
          <cell r="AI25" t="str">
            <v>33.00201001.14.2</v>
          </cell>
        </row>
        <row r="26">
          <cell r="T26">
            <v>1.8394144965625006</v>
          </cell>
          <cell r="AI26" t="str">
            <v>33.00201001.14.3</v>
          </cell>
        </row>
        <row r="27">
          <cell r="T27">
            <v>1.7474437717343754</v>
          </cell>
          <cell r="AI27" t="str">
            <v>33.00201001.14.4</v>
          </cell>
        </row>
        <row r="28">
          <cell r="T28">
            <v>1.9993051650000004</v>
          </cell>
          <cell r="AI28" t="str">
            <v>33.00201002.08.1</v>
          </cell>
        </row>
        <row r="29">
          <cell r="T29">
            <v>1.8891284018750003</v>
          </cell>
          <cell r="AI29" t="str">
            <v>33.00201003.05.1</v>
          </cell>
        </row>
        <row r="30">
          <cell r="T30">
            <v>1.7934291341484381</v>
          </cell>
          <cell r="AI30" t="str">
            <v>33.00201004.05.1</v>
          </cell>
        </row>
        <row r="31">
          <cell r="T31">
            <v>1.7037576774410159</v>
          </cell>
          <cell r="AI31" t="str">
            <v>33.00201005.08.1</v>
          </cell>
        </row>
        <row r="32">
          <cell r="T32">
            <v>1.9348114500000004</v>
          </cell>
          <cell r="AI32" t="str">
            <v>33.00201006.08.1</v>
          </cell>
        </row>
        <row r="33">
          <cell r="T33">
            <v>1.7413303050000004</v>
          </cell>
          <cell r="AI33" t="str">
            <v>33.00201006.08.2</v>
          </cell>
        </row>
        <row r="34">
          <cell r="T34">
            <v>1.5671972745000005</v>
          </cell>
          <cell r="AI34" t="str">
            <v>33.00201006.08.3</v>
          </cell>
        </row>
        <row r="35">
          <cell r="T35">
            <v>1.5219226865700004</v>
          </cell>
          <cell r="AI35" t="str">
            <v>33.00201006.08.4</v>
          </cell>
        </row>
        <row r="36">
          <cell r="T36">
            <v>1.6123428750000004</v>
          </cell>
          <cell r="AI36" t="str">
            <v>33.00201007.13.1</v>
          </cell>
        </row>
        <row r="37">
          <cell r="T37">
            <v>1.5478491600000004</v>
          </cell>
          <cell r="AI37" t="str">
            <v>33.00201007.13.2</v>
          </cell>
        </row>
        <row r="38">
          <cell r="T38">
            <v>1.4627174562000003</v>
          </cell>
          <cell r="AI38" t="str">
            <v>33.00201007.13.3</v>
          </cell>
        </row>
        <row r="39">
          <cell r="T39">
            <v>1.3777405373160003</v>
          </cell>
          <cell r="AI39" t="str">
            <v>33.00201007.13.4</v>
          </cell>
        </row>
        <row r="40">
          <cell r="T40">
            <v>1.1061199159944188</v>
          </cell>
          <cell r="AI40" t="str">
            <v>33.00201008.02.1</v>
          </cell>
        </row>
        <row r="41">
          <cell r="T41">
            <v>1</v>
          </cell>
          <cell r="AI41" t="str">
            <v>33.00201009.01.1</v>
          </cell>
        </row>
        <row r="45">
          <cell r="S45" t="str">
            <v>scenariul 2</v>
          </cell>
        </row>
        <row r="46">
          <cell r="S46" t="str">
            <v>Coeficient</v>
          </cell>
        </row>
        <row r="47">
          <cell r="AI47">
            <v>1</v>
          </cell>
        </row>
        <row r="48">
          <cell r="S48" t="str">
            <v>Grad I</v>
          </cell>
          <cell r="T48" t="str">
            <v>Grad II</v>
          </cell>
          <cell r="AI48" t="str">
            <v>cod concatenat 1</v>
          </cell>
        </row>
        <row r="49">
          <cell r="S49">
            <v>3.3660000000000001</v>
          </cell>
          <cell r="T49">
            <v>3.5640000000000005</v>
          </cell>
          <cell r="AI49" t="str">
            <v>33.00102001.01.2</v>
          </cell>
        </row>
        <row r="50">
          <cell r="S50">
            <v>3.2187375</v>
          </cell>
          <cell r="T50">
            <v>3.4080750000000002</v>
          </cell>
          <cell r="AI50" t="str">
            <v>33.00102002.01.2</v>
          </cell>
        </row>
        <row r="51">
          <cell r="S51">
            <v>3.2187375</v>
          </cell>
          <cell r="T51">
            <v>3.4080750000000002</v>
          </cell>
          <cell r="AI51" t="str">
            <v>33.00102003.01.2</v>
          </cell>
        </row>
        <row r="52">
          <cell r="S52">
            <v>2.6928000000000005</v>
          </cell>
          <cell r="T52">
            <v>2.8512000000000004</v>
          </cell>
          <cell r="AI52" t="str">
            <v>33.00102004.03.2</v>
          </cell>
        </row>
        <row r="53">
          <cell r="S53">
            <v>2.68228125</v>
          </cell>
          <cell r="T53">
            <v>2.8400625000000002</v>
          </cell>
          <cell r="AI53" t="str">
            <v>33.00102005.01.2</v>
          </cell>
        </row>
        <row r="54">
          <cell r="S54">
            <v>2.5034624999999995</v>
          </cell>
          <cell r="T54">
            <v>2.650725</v>
          </cell>
          <cell r="AI54" t="str">
            <v>33.00102006.01.2</v>
          </cell>
        </row>
        <row r="55">
          <cell r="S55">
            <v>2.3745150000000002</v>
          </cell>
          <cell r="T55">
            <v>2.3745150000000002</v>
          </cell>
          <cell r="AI55" t="str">
            <v>33.00102007.04.2</v>
          </cell>
        </row>
        <row r="56">
          <cell r="S56">
            <v>1.697782887501383</v>
          </cell>
          <cell r="T56">
            <v>1.9973916323545682</v>
          </cell>
          <cell r="AI56" t="str">
            <v>33.00102008.01.2</v>
          </cell>
        </row>
        <row r="57">
          <cell r="S57">
            <v>1.4148190729178192</v>
          </cell>
          <cell r="T57">
            <v>1.6644930269621403</v>
          </cell>
          <cell r="AI57" t="str">
            <v>33.00102009.01.2</v>
          </cell>
        </row>
        <row r="59">
          <cell r="T59">
            <v>2.3285455800750006</v>
          </cell>
        </row>
        <row r="60">
          <cell r="S60" t="str">
            <v>scenariul 2</v>
          </cell>
        </row>
        <row r="61">
          <cell r="S61" t="str">
            <v>Coeficient</v>
          </cell>
        </row>
        <row r="63">
          <cell r="AI63" t="str">
            <v>cod concatenat 1</v>
          </cell>
        </row>
        <row r="64">
          <cell r="T64">
            <v>1.8703177350000004</v>
          </cell>
          <cell r="AI64" t="str">
            <v>33.00202001.14.1</v>
          </cell>
        </row>
        <row r="65">
          <cell r="T65">
            <v>1.7219821905000003</v>
          </cell>
          <cell r="AI65" t="str">
            <v>33.00202001.14.2</v>
          </cell>
        </row>
        <row r="66">
          <cell r="T66">
            <v>1.6107305321250005</v>
          </cell>
          <cell r="AI66" t="str">
            <v>33.00202001.14.3</v>
          </cell>
        </row>
        <row r="67">
          <cell r="T67">
            <v>1.5219226865700004</v>
          </cell>
          <cell r="AI67" t="str">
            <v>33.00202001.14.4</v>
          </cell>
        </row>
        <row r="68">
          <cell r="T68">
            <v>1.7768018482500003</v>
          </cell>
          <cell r="AI68" t="str">
            <v>33.00202002.08.1</v>
          </cell>
        </row>
        <row r="69">
          <cell r="T69">
            <v>1.6358830809750002</v>
          </cell>
          <cell r="AI69" t="str">
            <v>33.00202003.05.1</v>
          </cell>
        </row>
        <row r="70">
          <cell r="T70">
            <v>1.5704622688218755</v>
          </cell>
          <cell r="AI70" t="str">
            <v>33.00202004.05.1</v>
          </cell>
        </row>
        <row r="71">
          <cell r="T71">
            <v>1.4838746194057504</v>
          </cell>
          <cell r="AI71" t="str">
            <v>33.00202005.08.1</v>
          </cell>
        </row>
        <row r="72">
          <cell r="T72">
            <v>1.7413303050000004</v>
          </cell>
          <cell r="AI72" t="str">
            <v>33.00202006.08.1</v>
          </cell>
        </row>
        <row r="73">
          <cell r="T73">
            <v>1.6020238806000004</v>
          </cell>
          <cell r="AI73" t="str">
            <v>33.00202006.08.2</v>
          </cell>
        </row>
        <row r="74">
          <cell r="T74">
            <v>1.4888374107750004</v>
          </cell>
          <cell r="AI74" t="str">
            <v>33.00202006.08.3</v>
          </cell>
        </row>
        <row r="75">
          <cell r="T75">
            <v>1.4458265522415004</v>
          </cell>
          <cell r="AI75" t="str">
            <v>33.00202006.08.4</v>
          </cell>
        </row>
        <row r="76">
          <cell r="T76">
            <v>1.4511085875000005</v>
          </cell>
          <cell r="AI76" t="str">
            <v>33.00202007.13.1</v>
          </cell>
        </row>
        <row r="77">
          <cell r="T77">
            <v>1.3930642440000003</v>
          </cell>
          <cell r="AI77" t="str">
            <v>33.00202007.13.2</v>
          </cell>
        </row>
        <row r="78">
          <cell r="T78">
            <v>1.3603272342660002</v>
          </cell>
          <cell r="AI78" t="str">
            <v>33.00202007.13.3</v>
          </cell>
        </row>
        <row r="79">
          <cell r="T79">
            <v>1.2950761050770403</v>
          </cell>
          <cell r="AI79" t="str">
            <v>33.00202007.13.4</v>
          </cell>
        </row>
        <row r="80">
          <cell r="T80">
            <v>1.1061199159944188</v>
          </cell>
          <cell r="AI80" t="str">
            <v>33.00202008.02.1</v>
          </cell>
        </row>
        <row r="81">
          <cell r="T81">
            <v>1</v>
          </cell>
          <cell r="AI81" t="str">
            <v>33.00202009.01.1</v>
          </cell>
        </row>
      </sheetData>
      <sheetData sheetId="18">
        <row r="5">
          <cell r="S5" t="str">
            <v>scenariul 2</v>
          </cell>
        </row>
        <row r="6">
          <cell r="S6" t="str">
            <v>Coeficient</v>
          </cell>
        </row>
        <row r="7">
          <cell r="AI7">
            <v>1</v>
          </cell>
        </row>
        <row r="8">
          <cell r="S8" t="str">
            <v>Grad I</v>
          </cell>
          <cell r="T8" t="str">
            <v>Grad II</v>
          </cell>
          <cell r="AI8" t="str">
            <v>cod concatenat 1</v>
          </cell>
        </row>
        <row r="9">
          <cell r="S9">
            <v>3.2076000000000007</v>
          </cell>
          <cell r="T9">
            <v>3.5640000000000005</v>
          </cell>
          <cell r="AI9" t="str">
            <v>34.00101001.01.2</v>
          </cell>
        </row>
        <row r="10">
          <cell r="S10">
            <v>2.5660800000000004</v>
          </cell>
          <cell r="T10">
            <v>2.8512000000000004</v>
          </cell>
          <cell r="AI10" t="str">
            <v>34.00101002.01.2</v>
          </cell>
        </row>
        <row r="12">
          <cell r="T12">
            <v>2.3891550000000001</v>
          </cell>
        </row>
        <row r="14">
          <cell r="S14" t="str">
            <v>scenariul 2</v>
          </cell>
        </row>
        <row r="15">
          <cell r="S15" t="str">
            <v>Coeficient</v>
          </cell>
        </row>
        <row r="17">
          <cell r="AI17" t="str">
            <v>cod concatenat 1</v>
          </cell>
        </row>
        <row r="18">
          <cell r="T18">
            <v>1.9189999999999998</v>
          </cell>
          <cell r="AI18" t="str">
            <v>34.00201001.06.1</v>
          </cell>
        </row>
        <row r="19">
          <cell r="T19">
            <v>1.7270999999999999</v>
          </cell>
          <cell r="AI19" t="str">
            <v>34.00201001.06.2</v>
          </cell>
        </row>
        <row r="20">
          <cell r="T20">
            <v>1.5543899999999999</v>
          </cell>
          <cell r="AI20" t="str">
            <v>34.00201001.06.3</v>
          </cell>
        </row>
        <row r="21">
          <cell r="T21">
            <v>1.4300387999999999</v>
          </cell>
          <cell r="AI21" t="str">
            <v>34.00201001.06.4</v>
          </cell>
        </row>
        <row r="22">
          <cell r="T22">
            <v>1.7270999999999999</v>
          </cell>
          <cell r="AI22" t="str">
            <v>34.00201002.09.1</v>
          </cell>
        </row>
        <row r="23">
          <cell r="T23">
            <v>1.5543899999999999</v>
          </cell>
          <cell r="AI23" t="str">
            <v>34.00201002.09.2</v>
          </cell>
        </row>
        <row r="24">
          <cell r="T24">
            <v>1.4300387999999999</v>
          </cell>
          <cell r="AI24" t="str">
            <v>34.00201002.09.3</v>
          </cell>
        </row>
        <row r="25">
          <cell r="T25">
            <v>1.315635696</v>
          </cell>
          <cell r="AI25" t="str">
            <v>34.00201002.09.4</v>
          </cell>
        </row>
        <row r="26">
          <cell r="T26">
            <v>1.9348114500000004</v>
          </cell>
          <cell r="AI26" t="str">
            <v>34.00201003.02.1</v>
          </cell>
        </row>
        <row r="27">
          <cell r="T27">
            <v>1.7413303050000004</v>
          </cell>
          <cell r="AI27" t="str">
            <v>34.00201003.02.2</v>
          </cell>
        </row>
        <row r="28">
          <cell r="T28">
            <v>1.5671972745000005</v>
          </cell>
          <cell r="AI28" t="str">
            <v>34.00201003.02.3</v>
          </cell>
        </row>
        <row r="29">
          <cell r="T29">
            <v>1.5219226865700004</v>
          </cell>
          <cell r="AI29" t="str">
            <v>34.00201003.02.4</v>
          </cell>
        </row>
        <row r="30">
          <cell r="T30">
            <v>1.4511085875000005</v>
          </cell>
          <cell r="AI30" t="str">
            <v>34.00201004.08.1</v>
          </cell>
        </row>
        <row r="31">
          <cell r="T31">
            <v>1.3930642440000003</v>
          </cell>
          <cell r="AI31" t="str">
            <v>34.00201004.08.2</v>
          </cell>
        </row>
        <row r="32">
          <cell r="T32">
            <v>1.3603272342660002</v>
          </cell>
          <cell r="AI32" t="str">
            <v>34.00201004.08.3</v>
          </cell>
        </row>
        <row r="33">
          <cell r="T33">
            <v>1.2950761050770403</v>
          </cell>
          <cell r="AI33" t="str">
            <v>34.00201004.08.4</v>
          </cell>
        </row>
        <row r="34">
          <cell r="T34">
            <v>1.4511085875000005</v>
          </cell>
          <cell r="AI34" t="str">
            <v>34.00201005.03.1</v>
          </cell>
        </row>
        <row r="35">
          <cell r="T35">
            <v>1.3930642440000003</v>
          </cell>
          <cell r="AI35" t="str">
            <v>34.00201005.03.2</v>
          </cell>
        </row>
        <row r="36">
          <cell r="T36">
            <v>1.3603272342660002</v>
          </cell>
          <cell r="AI36" t="str">
            <v>34.00201005.03.3</v>
          </cell>
        </row>
        <row r="37">
          <cell r="T37">
            <v>1.2950761050770403</v>
          </cell>
          <cell r="AI37" t="str">
            <v>34.00201005.03.4</v>
          </cell>
        </row>
        <row r="38">
          <cell r="T38">
            <v>1.7270999999999999</v>
          </cell>
        </row>
        <row r="39">
          <cell r="T39">
            <v>1.5543899999999999</v>
          </cell>
        </row>
        <row r="40">
          <cell r="T40">
            <v>1.4300387999999999</v>
          </cell>
        </row>
        <row r="41">
          <cell r="T41">
            <v>1.315635696</v>
          </cell>
        </row>
        <row r="42">
          <cell r="T42">
            <v>1.4511085875000005</v>
          </cell>
        </row>
        <row r="43">
          <cell r="T43">
            <v>1.3930642440000003</v>
          </cell>
        </row>
        <row r="44">
          <cell r="T44">
            <v>1.3603272342660002</v>
          </cell>
        </row>
        <row r="45">
          <cell r="T45">
            <v>1.2950761050770403</v>
          </cell>
        </row>
      </sheetData>
      <sheetData sheetId="19">
        <row r="6">
          <cell r="S6" t="str">
            <v>scenariul 2</v>
          </cell>
        </row>
        <row r="7">
          <cell r="S7" t="str">
            <v>Coeficient</v>
          </cell>
        </row>
        <row r="8">
          <cell r="AI8">
            <v>1</v>
          </cell>
        </row>
        <row r="9">
          <cell r="S9" t="str">
            <v>Grad I</v>
          </cell>
          <cell r="T9" t="str">
            <v>Grad II</v>
          </cell>
          <cell r="AI9" t="str">
            <v>cod concatenat 1</v>
          </cell>
        </row>
        <row r="10">
          <cell r="S10">
            <v>2.4613874999999998</v>
          </cell>
          <cell r="T10">
            <v>2.89575</v>
          </cell>
          <cell r="AI10" t="str">
            <v>35.00101001.01.2</v>
          </cell>
        </row>
        <row r="11">
          <cell r="S11">
            <v>2.2720500000000006</v>
          </cell>
          <cell r="T11">
            <v>2.6730000000000005</v>
          </cell>
          <cell r="AI11" t="str">
            <v>35.00101002.02.2</v>
          </cell>
        </row>
        <row r="12">
          <cell r="S12">
            <v>2.0410582500000003</v>
          </cell>
          <cell r="T12">
            <v>2.4012450000000003</v>
          </cell>
          <cell r="AI12" t="str">
            <v>35.00101003.01.2</v>
          </cell>
        </row>
        <row r="13">
          <cell r="S13">
            <v>1.8460406250000005</v>
          </cell>
          <cell r="T13">
            <v>2.1718125000000006</v>
          </cell>
          <cell r="AI13" t="str">
            <v>35.00101004.04.2</v>
          </cell>
        </row>
        <row r="14">
          <cell r="S14">
            <v>1.3482393518393336</v>
          </cell>
          <cell r="T14">
            <v>1.4980437242659261</v>
          </cell>
          <cell r="AI14" t="str">
            <v>35.00101005.01.2</v>
          </cell>
        </row>
        <row r="16">
          <cell r="T16">
            <v>1.03</v>
          </cell>
        </row>
        <row r="17">
          <cell r="T17">
            <v>2.0165932631249999</v>
          </cell>
        </row>
        <row r="20">
          <cell r="S20" t="str">
            <v>scenariul 2</v>
          </cell>
        </row>
        <row r="21">
          <cell r="S21" t="str">
            <v>Coeficient</v>
          </cell>
        </row>
        <row r="23">
          <cell r="AI23" t="str">
            <v>cod concatenat 1</v>
          </cell>
        </row>
        <row r="24">
          <cell r="T24">
            <v>1.6197536249999998</v>
          </cell>
          <cell r="AI24" t="str">
            <v>35.00201001.01.1</v>
          </cell>
        </row>
        <row r="25">
          <cell r="T25">
            <v>1.5646275562499998</v>
          </cell>
          <cell r="AI25" t="str">
            <v>35.00201001.01.2</v>
          </cell>
        </row>
        <row r="26">
          <cell r="T26">
            <v>1.4223886875</v>
          </cell>
          <cell r="AI26" t="str">
            <v>35.00201001.01.3</v>
          </cell>
        </row>
        <row r="27">
          <cell r="T27">
            <v>1.3730755500000003</v>
          </cell>
          <cell r="AI27" t="str">
            <v>35.00201002.01.1</v>
          </cell>
        </row>
        <row r="28">
          <cell r="T28">
            <v>1.3263448275</v>
          </cell>
          <cell r="AI28" t="str">
            <v>35.00201002.01.2</v>
          </cell>
        </row>
        <row r="29">
          <cell r="T29">
            <v>1.2527459999999999</v>
          </cell>
          <cell r="AI29" t="str">
            <v>35.00201002.01.3</v>
          </cell>
        </row>
        <row r="30">
          <cell r="T30">
            <v>1.3490467278750002</v>
          </cell>
          <cell r="AI30" t="str">
            <v>35.00201003.01.1</v>
          </cell>
        </row>
        <row r="31">
          <cell r="T31">
            <v>1.3031337930187501</v>
          </cell>
          <cell r="AI31" t="str">
            <v>35.00201003.01.2</v>
          </cell>
        </row>
        <row r="32">
          <cell r="T32">
            <v>1.2308229449999999</v>
          </cell>
          <cell r="AI32" t="str">
            <v>35.00201003.01.3</v>
          </cell>
        </row>
        <row r="33">
          <cell r="T33">
            <v>1.32501790575</v>
          </cell>
          <cell r="AI33" t="str">
            <v>35.00201004.01.1</v>
          </cell>
        </row>
        <row r="34">
          <cell r="T34">
            <v>1.2799227585374999</v>
          </cell>
          <cell r="AI34" t="str">
            <v>35.00201004.01.2</v>
          </cell>
        </row>
        <row r="35">
          <cell r="T35">
            <v>1.2088998900000001</v>
          </cell>
          <cell r="AI35" t="str">
            <v>35.00201004.01.3</v>
          </cell>
        </row>
        <row r="43">
          <cell r="S43" t="str">
            <v>Coeficient</v>
          </cell>
        </row>
        <row r="45">
          <cell r="S45" t="str">
            <v>Grad I</v>
          </cell>
          <cell r="T45" t="str">
            <v>Grad II</v>
          </cell>
        </row>
        <row r="46">
          <cell r="S46">
            <v>2.3383181249999998</v>
          </cell>
          <cell r="T46">
            <v>2.7509625</v>
          </cell>
        </row>
        <row r="47">
          <cell r="S47">
            <v>2.1584475000000003</v>
          </cell>
          <cell r="T47">
            <v>2.5393500000000002</v>
          </cell>
        </row>
        <row r="48">
          <cell r="S48">
            <v>1.9390053375</v>
          </cell>
          <cell r="T48">
            <v>2.2811827500000001</v>
          </cell>
        </row>
        <row r="49">
          <cell r="S49">
            <v>1.7537385937500003</v>
          </cell>
          <cell r="T49">
            <v>2.0632218750000004</v>
          </cell>
        </row>
        <row r="50">
          <cell r="S50">
            <v>1.2733371656260373</v>
          </cell>
          <cell r="T50">
            <v>1.4980437242659261</v>
          </cell>
        </row>
        <row r="53">
          <cell r="T53">
            <v>1.9157635999687497</v>
          </cell>
        </row>
        <row r="56">
          <cell r="S56" t="str">
            <v>scenariul 2</v>
          </cell>
        </row>
        <row r="57">
          <cell r="S57" t="str">
            <v>Coeficient</v>
          </cell>
        </row>
        <row r="60">
          <cell r="T60">
            <v>1.5387659437499996</v>
          </cell>
        </row>
        <row r="61">
          <cell r="T61">
            <v>1.4863961784374997</v>
          </cell>
        </row>
        <row r="62">
          <cell r="T62">
            <v>1.3512692531249999</v>
          </cell>
        </row>
        <row r="63">
          <cell r="T63">
            <v>1.3044217725000002</v>
          </cell>
        </row>
        <row r="64">
          <cell r="T64">
            <v>1.2600275861249999</v>
          </cell>
        </row>
        <row r="65">
          <cell r="T65">
            <v>1.1901086999999999</v>
          </cell>
        </row>
        <row r="66">
          <cell r="T66">
            <v>1.2815943914812502</v>
          </cell>
        </row>
        <row r="67">
          <cell r="T67">
            <v>1.2379771033678124</v>
          </cell>
        </row>
        <row r="68">
          <cell r="T68">
            <v>1.1692817977500001</v>
          </cell>
        </row>
        <row r="69">
          <cell r="T69">
            <v>1.2587670104624999</v>
          </cell>
        </row>
        <row r="70">
          <cell r="T70">
            <v>1.215926620610625</v>
          </cell>
        </row>
        <row r="71">
          <cell r="T71">
            <v>1.1484548955</v>
          </cell>
        </row>
      </sheetData>
      <sheetData sheetId="20"/>
      <sheetData sheetId="21">
        <row r="1">
          <cell r="T1" t="str">
            <v>vertical!A1</v>
          </cell>
        </row>
        <row r="8">
          <cell r="S8" t="str">
            <v>Coeficient</v>
          </cell>
        </row>
        <row r="9">
          <cell r="AI9">
            <v>1</v>
          </cell>
        </row>
        <row r="10">
          <cell r="S10" t="str">
            <v>Grad I</v>
          </cell>
          <cell r="T10" t="str">
            <v>Grad II</v>
          </cell>
          <cell r="AI10" t="str">
            <v>cod concatenat 1</v>
          </cell>
        </row>
        <row r="11">
          <cell r="S11">
            <v>6</v>
          </cell>
          <cell r="T11">
            <v>6</v>
          </cell>
          <cell r="AI11" t="str">
            <v>41.00100001.01.2</v>
          </cell>
        </row>
        <row r="12">
          <cell r="S12">
            <v>5.7662337662337526</v>
          </cell>
          <cell r="T12">
            <v>5.7662337662337526</v>
          </cell>
          <cell r="AI12" t="str">
            <v>41.00100002.01.2</v>
          </cell>
        </row>
        <row r="13">
          <cell r="S13">
            <v>5.5</v>
          </cell>
          <cell r="T13">
            <v>5.5</v>
          </cell>
          <cell r="AI13" t="str">
            <v>41.00100003.01.2</v>
          </cell>
        </row>
        <row r="14">
          <cell r="S14">
            <v>4.95</v>
          </cell>
          <cell r="T14">
            <v>4.95</v>
          </cell>
          <cell r="AI14" t="str">
            <v>41.00100004.02.2</v>
          </cell>
        </row>
        <row r="15">
          <cell r="S15">
            <v>4.95</v>
          </cell>
          <cell r="T15">
            <v>4.95</v>
          </cell>
          <cell r="AI15" t="str">
            <v>41.00100005.01.2</v>
          </cell>
        </row>
        <row r="16">
          <cell r="S16">
            <v>4.51</v>
          </cell>
          <cell r="T16">
            <v>4.51</v>
          </cell>
          <cell r="AI16" t="str">
            <v>41.00100006.01.2</v>
          </cell>
        </row>
        <row r="17">
          <cell r="S17">
            <v>4.3499999999999996</v>
          </cell>
          <cell r="T17">
            <v>4.3499999999999996</v>
          </cell>
          <cell r="AI17" t="str">
            <v>41.00100007.01.2</v>
          </cell>
        </row>
        <row r="18">
          <cell r="S18">
            <v>4.028169014084507</v>
          </cell>
          <cell r="T18">
            <v>4.028169014084507</v>
          </cell>
          <cell r="AI18" t="str">
            <v>41.00100008.01.2</v>
          </cell>
        </row>
        <row r="21">
          <cell r="T21">
            <v>5.2261763400000021</v>
          </cell>
        </row>
        <row r="22">
          <cell r="T22">
            <v>4.11348</v>
          </cell>
        </row>
        <row r="25">
          <cell r="AI25" t="str">
            <v>cod concatenat 1</v>
          </cell>
        </row>
        <row r="26">
          <cell r="T26">
            <v>4.1977320000000011</v>
          </cell>
          <cell r="AI26" t="str">
            <v>42.00100001.01.1</v>
          </cell>
        </row>
        <row r="27">
          <cell r="S27" t="str">
            <v>raportat la ministru consilier</v>
          </cell>
          <cell r="T27">
            <v>3.9978400000000005</v>
          </cell>
          <cell r="AI27" t="str">
            <v>42.00100002.01.1</v>
          </cell>
        </row>
        <row r="28">
          <cell r="S28" t="str">
            <v>echivalat cu ministrul consilier din a8, c2, 2.1, ministerul economiei</v>
          </cell>
          <cell r="T28">
            <v>3.6344000000000003</v>
          </cell>
          <cell r="AI28" t="str">
            <v>42.00100003.01.1</v>
          </cell>
        </row>
        <row r="29">
          <cell r="S29" t="str">
            <v>echivalat cu ministrul consilier din a8, c2, 2.1, ministerul economiei</v>
          </cell>
          <cell r="T29">
            <v>3.3039999999999998</v>
          </cell>
          <cell r="AI29" t="str">
            <v>42.00100004.02.1</v>
          </cell>
        </row>
        <row r="30">
          <cell r="S30" t="str">
            <v>echivalat cu ministrul consilier din a8, c2, 2.1, ministerul economiei</v>
          </cell>
          <cell r="T30">
            <v>2.8</v>
          </cell>
          <cell r="AI30" t="str">
            <v>42.00100005.02.1</v>
          </cell>
        </row>
        <row r="31">
          <cell r="S31" t="str">
            <v>echivalat cu ministrul consilier din a8, c2, 2.1, ministerul economiei</v>
          </cell>
          <cell r="T31">
            <v>2.3909600000000002</v>
          </cell>
          <cell r="AI31" t="str">
            <v>42.00100006.02.1</v>
          </cell>
        </row>
        <row r="32">
          <cell r="S32" t="str">
            <v>echivalat cu ministrul consilier din a8, c2, 2.1, ministerul economiei</v>
          </cell>
          <cell r="T32">
            <v>2.1736</v>
          </cell>
          <cell r="AI32" t="str">
            <v>42.00100007.01.1</v>
          </cell>
        </row>
        <row r="33">
          <cell r="T33">
            <v>1.976</v>
          </cell>
          <cell r="AI33" t="str">
            <v>42.00100008.02.1</v>
          </cell>
        </row>
        <row r="40">
          <cell r="AI40" t="str">
            <v>cod concatenat 1</v>
          </cell>
        </row>
        <row r="41">
          <cell r="T41">
            <v>2.8</v>
          </cell>
          <cell r="AI41" t="str">
            <v>42.00200001.03.1</v>
          </cell>
        </row>
        <row r="42">
          <cell r="T42">
            <v>2.4818181818181819</v>
          </cell>
          <cell r="AI42" t="str">
            <v>42.00200002.03.1</v>
          </cell>
        </row>
        <row r="43">
          <cell r="T43">
            <v>2.2590909090909088</v>
          </cell>
          <cell r="AI43" t="str">
            <v>42.00200003.03.1</v>
          </cell>
        </row>
        <row r="44">
          <cell r="T44">
            <v>2.1636363636363631</v>
          </cell>
          <cell r="AI44" t="str">
            <v>42.00200004.05.1</v>
          </cell>
        </row>
        <row r="45">
          <cell r="T45">
            <v>2.0999999999999992</v>
          </cell>
          <cell r="AI45" t="str">
            <v>42.00200005.04.1</v>
          </cell>
        </row>
        <row r="46">
          <cell r="T46">
            <v>1.5601965909090905</v>
          </cell>
          <cell r="AI46" t="str">
            <v>42.00200006.05.1</v>
          </cell>
        </row>
        <row r="47">
          <cell r="T47">
            <v>1.5289511363636359</v>
          </cell>
          <cell r="AI47" t="str">
            <v>42.00200007.04.1</v>
          </cell>
        </row>
        <row r="48">
          <cell r="T48">
            <v>2.0999999999999992</v>
          </cell>
          <cell r="AI48" t="str">
            <v>42.00200008.04.1</v>
          </cell>
        </row>
        <row r="49">
          <cell r="T49">
            <v>1.9644346590909085</v>
          </cell>
          <cell r="AI49" t="str">
            <v>42.00200009.04.1</v>
          </cell>
        </row>
        <row r="50">
          <cell r="T50">
            <v>1.5289511363636359</v>
          </cell>
          <cell r="AI50" t="str">
            <v>42.00200010.04.1</v>
          </cell>
        </row>
        <row r="51">
          <cell r="T51">
            <v>1.4820829545454541</v>
          </cell>
          <cell r="AI51" t="str">
            <v>42.00200011.04.1</v>
          </cell>
        </row>
        <row r="52">
          <cell r="T52">
            <v>2.3386363636363634</v>
          </cell>
          <cell r="AI52" t="str">
            <v>42.00200012.01.1</v>
          </cell>
        </row>
        <row r="53">
          <cell r="T53">
            <v>1.6226874999999996</v>
          </cell>
          <cell r="AI53" t="str">
            <v>42.00200013.01.1</v>
          </cell>
        </row>
        <row r="54">
          <cell r="T54">
            <v>1.5445738636363633</v>
          </cell>
          <cell r="AI54" t="str">
            <v>42.00200014.01.1</v>
          </cell>
        </row>
        <row r="55">
          <cell r="T55">
            <v>2.1636363636363631</v>
          </cell>
          <cell r="AI55" t="str">
            <v>42.00200015.01.1</v>
          </cell>
        </row>
        <row r="56">
          <cell r="T56">
            <v>1.4977056818181813</v>
          </cell>
          <cell r="AI56" t="str">
            <v>42.00200016.01.1</v>
          </cell>
        </row>
        <row r="57">
          <cell r="T57">
            <v>1.7789147727272723</v>
          </cell>
          <cell r="AI57" t="str">
            <v>42.00200017.01.1</v>
          </cell>
        </row>
        <row r="58">
          <cell r="T58">
            <v>1.4664602272727272</v>
          </cell>
          <cell r="AI58" t="str">
            <v>42.00200018.01.1</v>
          </cell>
        </row>
        <row r="59">
          <cell r="T59">
            <v>1.4664602272727272</v>
          </cell>
          <cell r="AI59" t="str">
            <v>42.00200019.01.1</v>
          </cell>
        </row>
        <row r="60">
          <cell r="T60">
            <v>1.403969318181818</v>
          </cell>
          <cell r="AI60" t="str">
            <v>42.00200020.01.1</v>
          </cell>
        </row>
        <row r="68">
          <cell r="N68">
            <v>4.95</v>
          </cell>
        </row>
        <row r="69">
          <cell r="N69">
            <v>4.7571428571428456</v>
          </cell>
        </row>
        <row r="70">
          <cell r="N70">
            <v>4.7024999999999997</v>
          </cell>
        </row>
        <row r="71">
          <cell r="N71">
            <v>4.3733250000000004</v>
          </cell>
        </row>
        <row r="72">
          <cell r="N72">
            <v>3.9030749999999994</v>
          </cell>
        </row>
        <row r="75">
          <cell r="N75">
            <v>2.4675000000000002</v>
          </cell>
        </row>
        <row r="76">
          <cell r="N76">
            <v>2.3377200000000009</v>
          </cell>
        </row>
        <row r="77">
          <cell r="N77">
            <v>2.1252000000000004</v>
          </cell>
        </row>
        <row r="78">
          <cell r="N78">
            <v>2.35</v>
          </cell>
        </row>
        <row r="79">
          <cell r="N79">
            <v>2.2264000000000008</v>
          </cell>
        </row>
        <row r="80">
          <cell r="N80">
            <v>2.0240000000000005</v>
          </cell>
        </row>
        <row r="81">
          <cell r="N81">
            <v>1.84</v>
          </cell>
        </row>
        <row r="82">
          <cell r="N82">
            <v>2.35</v>
          </cell>
        </row>
        <row r="83">
          <cell r="N83">
            <v>2.2264000000000008</v>
          </cell>
        </row>
        <row r="84">
          <cell r="N84">
            <v>2.0240000000000005</v>
          </cell>
        </row>
        <row r="85">
          <cell r="N85">
            <v>1.84</v>
          </cell>
        </row>
        <row r="86">
          <cell r="N86">
            <v>1.8584000000000001</v>
          </cell>
        </row>
        <row r="87">
          <cell r="N87">
            <v>1.67256</v>
          </cell>
        </row>
        <row r="88">
          <cell r="N88">
            <v>1.505304</v>
          </cell>
        </row>
        <row r="89">
          <cell r="N89">
            <v>1.3848796800000001</v>
          </cell>
        </row>
        <row r="90">
          <cell r="N90">
            <v>1.6466450000000001</v>
          </cell>
        </row>
        <row r="91">
          <cell r="N91">
            <v>1.5600384800000007</v>
          </cell>
        </row>
        <row r="92">
          <cell r="N92">
            <v>1.4734720000000003</v>
          </cell>
        </row>
        <row r="93">
          <cell r="N93">
            <v>1.4399840000000002</v>
          </cell>
        </row>
        <row r="94">
          <cell r="N94">
            <v>1.6466450000000001</v>
          </cell>
        </row>
        <row r="95">
          <cell r="N95">
            <v>1.5600384800000007</v>
          </cell>
        </row>
        <row r="96">
          <cell r="N96">
            <v>1.4734720000000003</v>
          </cell>
        </row>
        <row r="97">
          <cell r="N97">
            <v>1.4399840000000002</v>
          </cell>
        </row>
        <row r="98">
          <cell r="N98">
            <v>1.5890124250000002</v>
          </cell>
        </row>
        <row r="99">
          <cell r="N99">
            <v>1.5054371332000005</v>
          </cell>
        </row>
        <row r="100">
          <cell r="N100">
            <v>1.4219004800000004</v>
          </cell>
        </row>
        <row r="101">
          <cell r="N101">
            <v>1.3823846400000002</v>
          </cell>
        </row>
      </sheetData>
      <sheetData sheetId="22">
        <row r="4">
          <cell r="T4">
            <v>6.8475000000000001</v>
          </cell>
        </row>
        <row r="5">
          <cell r="T5">
            <v>6.6763125000000008</v>
          </cell>
        </row>
        <row r="6">
          <cell r="T6" t="str">
            <v>Coeficient 2027</v>
          </cell>
        </row>
        <row r="7">
          <cell r="AI7">
            <v>1</v>
          </cell>
        </row>
        <row r="8">
          <cell r="AI8" t="str">
            <v>cod concatenat 1</v>
          </cell>
        </row>
        <row r="9">
          <cell r="T9">
            <v>5.5</v>
          </cell>
          <cell r="AI9" t="str">
            <v>51.00101001.01.1</v>
          </cell>
        </row>
        <row r="10">
          <cell r="T10">
            <v>5.3624999999999998</v>
          </cell>
          <cell r="AI10" t="str">
            <v>51.00101001.01.2</v>
          </cell>
        </row>
        <row r="11">
          <cell r="T11">
            <v>5.3624999999999998</v>
          </cell>
          <cell r="AI11" t="str">
            <v>51.00101002.01.1</v>
          </cell>
        </row>
        <row r="12">
          <cell r="T12">
            <v>5.2284375000000001</v>
          </cell>
          <cell r="AI12" t="str">
            <v>51.00101002.01.2</v>
          </cell>
        </row>
        <row r="13">
          <cell r="T13">
            <v>5.0977265625000001</v>
          </cell>
          <cell r="AI13" t="str">
            <v>51.00101002.01.3</v>
          </cell>
        </row>
        <row r="14">
          <cell r="T14">
            <v>4.9702833984375001</v>
          </cell>
          <cell r="AI14" t="str">
            <v>51.00101002.01.4</v>
          </cell>
        </row>
        <row r="15">
          <cell r="T15">
            <v>5.0977265625000001</v>
          </cell>
          <cell r="AI15" t="str">
            <v>51.00101003.02.1</v>
          </cell>
        </row>
        <row r="16">
          <cell r="T16">
            <v>4.9702833984375001</v>
          </cell>
          <cell r="AI16" t="str">
            <v>51.00101003.02.2</v>
          </cell>
        </row>
        <row r="17">
          <cell r="T17">
            <v>4.8460263134765622</v>
          </cell>
          <cell r="AI17" t="str">
            <v>51.00101003.02.3</v>
          </cell>
        </row>
        <row r="18">
          <cell r="T18">
            <v>4.7248756556396483</v>
          </cell>
          <cell r="AI18" t="str">
            <v>51.00101003.02.4</v>
          </cell>
        </row>
        <row r="19">
          <cell r="T19">
            <v>4.4000000000000004</v>
          </cell>
          <cell r="AI19" t="str">
            <v>51.00101004.01.1</v>
          </cell>
        </row>
        <row r="20">
          <cell r="T20">
            <v>4.2240000000000002</v>
          </cell>
          <cell r="AI20" t="str">
            <v>51.00101004.01.2</v>
          </cell>
        </row>
        <row r="21">
          <cell r="T21">
            <v>4.05504</v>
          </cell>
          <cell r="AI21" t="str">
            <v>51.00101004.01.3</v>
          </cell>
        </row>
        <row r="22">
          <cell r="T22">
            <v>3.8928384</v>
          </cell>
          <cell r="AI22" t="str">
            <v>51.00101004.01.4</v>
          </cell>
        </row>
        <row r="23">
          <cell r="T23">
            <v>3.7371248640000001</v>
          </cell>
          <cell r="AI23" t="str">
            <v>51.00101004.01.5</v>
          </cell>
        </row>
        <row r="24">
          <cell r="T24">
            <v>3.5876398694399998</v>
          </cell>
          <cell r="AI24" t="str">
            <v>51.00101004.01.6</v>
          </cell>
        </row>
        <row r="25">
          <cell r="T25">
            <v>2.7553074197299199</v>
          </cell>
          <cell r="AI25" t="str">
            <v>51.00101005.01.1</v>
          </cell>
        </row>
        <row r="26">
          <cell r="T26">
            <v>2.8701118955520002</v>
          </cell>
          <cell r="AI26" t="str">
            <v>51.00101005.01.2</v>
          </cell>
        </row>
        <row r="27">
          <cell r="T27">
            <v>2.38</v>
          </cell>
          <cell r="AI27" t="str">
            <v>51.00101006.01.1</v>
          </cell>
        </row>
        <row r="28">
          <cell r="T28">
            <v>2.4752000000000001</v>
          </cell>
          <cell r="AI28" t="str">
            <v>51.00101007.01.1</v>
          </cell>
        </row>
      </sheetData>
      <sheetData sheetId="23">
        <row r="6">
          <cell r="T6" t="str">
            <v>Coeficient 2027</v>
          </cell>
        </row>
        <row r="7">
          <cell r="AI7">
            <v>1</v>
          </cell>
        </row>
        <row r="8">
          <cell r="T8">
            <v>0.95</v>
          </cell>
          <cell r="AI8" t="str">
            <v>cod concatenat 1</v>
          </cell>
        </row>
        <row r="9">
          <cell r="T9">
            <v>5.39</v>
          </cell>
          <cell r="AI9" t="str">
            <v>51.00201001.01.1</v>
          </cell>
        </row>
        <row r="10">
          <cell r="T10">
            <v>5.2552499999999993</v>
          </cell>
          <cell r="AI10" t="str">
            <v>51.00201001.01.2</v>
          </cell>
        </row>
        <row r="11">
          <cell r="T11">
            <v>5.1501449999999993</v>
          </cell>
          <cell r="AI11" t="str">
            <v>51.00201001.01.3</v>
          </cell>
        </row>
        <row r="12">
          <cell r="T12">
            <v>5.0471420999999994</v>
          </cell>
          <cell r="AI12" t="str">
            <v>51.00201001.01.4</v>
          </cell>
        </row>
        <row r="13">
          <cell r="T13">
            <v>5.2552499999999993</v>
          </cell>
          <cell r="AI13" t="str">
            <v>51.00201002.01.1</v>
          </cell>
        </row>
        <row r="14">
          <cell r="T14">
            <v>5.1238687499999997</v>
          </cell>
          <cell r="AI14" t="str">
            <v>51.00201002.01.2</v>
          </cell>
        </row>
        <row r="15">
          <cell r="T15">
            <v>4.9957720312499996</v>
          </cell>
          <cell r="AI15" t="str">
            <v>51.00201002.01.3</v>
          </cell>
        </row>
        <row r="16">
          <cell r="T16">
            <v>4.8708777304687496</v>
          </cell>
          <cell r="AI16" t="str">
            <v>51.00201002.01.4</v>
          </cell>
        </row>
        <row r="17">
          <cell r="T17">
            <v>4.9957720312499996</v>
          </cell>
          <cell r="AI17" t="str">
            <v>51.00201003.02.1</v>
          </cell>
        </row>
        <row r="18">
          <cell r="T18">
            <v>4.8708777304687496</v>
          </cell>
          <cell r="AI18" t="str">
            <v>51.00201003.02.2</v>
          </cell>
        </row>
        <row r="19">
          <cell r="T19">
            <v>4.7491057872070312</v>
          </cell>
          <cell r="AI19" t="str">
            <v>51.00201003.02.3</v>
          </cell>
        </row>
        <row r="20">
          <cell r="T20">
            <v>4.6303781425268555</v>
          </cell>
          <cell r="AI20" t="str">
            <v>51.00201003.02.4</v>
          </cell>
        </row>
        <row r="21">
          <cell r="T21">
            <v>4.3120000000000003</v>
          </cell>
          <cell r="AI21" t="str">
            <v>51.00201004.01.1</v>
          </cell>
        </row>
        <row r="22">
          <cell r="T22">
            <v>4.1395200000000001</v>
          </cell>
          <cell r="AI22" t="str">
            <v>51.00201004.01.2</v>
          </cell>
        </row>
        <row r="23">
          <cell r="T23">
            <v>3.9739391999999998</v>
          </cell>
          <cell r="AI23" t="str">
            <v>51.00201004.01.3</v>
          </cell>
        </row>
        <row r="24">
          <cell r="T24">
            <v>3.8149816319999998</v>
          </cell>
          <cell r="AI24" t="str">
            <v>51.00201004.01.4</v>
          </cell>
        </row>
        <row r="25">
          <cell r="T25">
            <v>3.6623823667200002</v>
          </cell>
          <cell r="AI25" t="str">
            <v>51.00201004.01.5</v>
          </cell>
        </row>
        <row r="26">
          <cell r="T26">
            <v>3.5158870720511999</v>
          </cell>
          <cell r="AI26" t="str">
            <v>51.00201004.01.6</v>
          </cell>
        </row>
        <row r="27">
          <cell r="T27">
            <v>2.7002012713353216</v>
          </cell>
          <cell r="AI27" t="str">
            <v>51.00201005.01.1</v>
          </cell>
        </row>
        <row r="28">
          <cell r="T28">
            <v>2.8127096576409603</v>
          </cell>
          <cell r="AI28" t="str">
            <v>51.00201005.01.2</v>
          </cell>
        </row>
      </sheetData>
      <sheetData sheetId="24">
        <row r="2">
          <cell r="T2" t="str">
            <v>scenariul 2</v>
          </cell>
        </row>
        <row r="3">
          <cell r="T3">
            <v>3.1374000000000004</v>
          </cell>
        </row>
        <row r="4">
          <cell r="T4">
            <v>2.8315035000000002</v>
          </cell>
          <cell r="AI4">
            <v>1</v>
          </cell>
        </row>
        <row r="5">
          <cell r="T5" t="str">
            <v>Coeficient 2027</v>
          </cell>
          <cell r="AI5" t="str">
            <v>cod concatenat 1</v>
          </cell>
        </row>
        <row r="6">
          <cell r="T6">
            <v>4</v>
          </cell>
          <cell r="AI6" t="str">
            <v>52.00101001.05.1</v>
          </cell>
        </row>
        <row r="7">
          <cell r="T7">
            <v>3.6</v>
          </cell>
          <cell r="AI7" t="str">
            <v>52.00101002.03.1</v>
          </cell>
        </row>
        <row r="8">
          <cell r="T8">
            <v>5.5</v>
          </cell>
          <cell r="AI8" t="str">
            <v>52.00101003.01.1</v>
          </cell>
        </row>
        <row r="9">
          <cell r="T9">
            <v>5</v>
          </cell>
          <cell r="AI9" t="str">
            <v>52.00101004.01.1</v>
          </cell>
        </row>
        <row r="10">
          <cell r="T10">
            <v>3.5</v>
          </cell>
          <cell r="AI10" t="str">
            <v>52.00101005.05.1</v>
          </cell>
        </row>
        <row r="11">
          <cell r="T11">
            <v>3.2040000000000002</v>
          </cell>
          <cell r="AI11" t="str">
            <v>52.00101006.01.1</v>
          </cell>
        </row>
        <row r="12">
          <cell r="T12">
            <v>2.52</v>
          </cell>
          <cell r="AI12" t="str">
            <v>52.00101007.07.1</v>
          </cell>
        </row>
        <row r="13">
          <cell r="T13">
            <v>2.3939999999999997</v>
          </cell>
          <cell r="AI13" t="str">
            <v>52.00101007.07.2</v>
          </cell>
        </row>
        <row r="14">
          <cell r="T14">
            <v>2.2742999999999998</v>
          </cell>
          <cell r="AI14" t="str">
            <v>52.00101007.07.3</v>
          </cell>
        </row>
        <row r="15">
          <cell r="T15">
            <v>2.1605849999999998</v>
          </cell>
          <cell r="AI15" t="str">
            <v>52.00101007.07.4</v>
          </cell>
        </row>
        <row r="16">
          <cell r="T16">
            <v>2.0525557499999998</v>
          </cell>
          <cell r="AI16" t="str">
            <v>52.00101007.07.5</v>
          </cell>
        </row>
        <row r="17">
          <cell r="T17">
            <v>2.3939999999999997</v>
          </cell>
          <cell r="AI17" t="str">
            <v>52.00101008.07.1</v>
          </cell>
        </row>
        <row r="18">
          <cell r="T18">
            <v>2.2742999999999998</v>
          </cell>
          <cell r="AI18" t="str">
            <v>52.00101008.07.2</v>
          </cell>
        </row>
        <row r="19">
          <cell r="T19">
            <v>2.1605849999999998</v>
          </cell>
          <cell r="AI19" t="str">
            <v>52.00101008.07.3</v>
          </cell>
        </row>
        <row r="20">
          <cell r="T20">
            <v>2.0525557499999998</v>
          </cell>
          <cell r="AI20" t="str">
            <v>52.00101008.07.4</v>
          </cell>
        </row>
        <row r="21">
          <cell r="T21">
            <v>1.9499279624999997</v>
          </cell>
          <cell r="AI21" t="str">
            <v>52.00101008.07.5</v>
          </cell>
        </row>
        <row r="22">
          <cell r="T22">
            <v>2.2742999999999998</v>
          </cell>
          <cell r="AI22" t="str">
            <v>52.00101009.07.1</v>
          </cell>
        </row>
        <row r="23">
          <cell r="T23">
            <v>2.2742999999999998</v>
          </cell>
          <cell r="AI23" t="str">
            <v>52.00101010.05.1</v>
          </cell>
        </row>
        <row r="24">
          <cell r="T24">
            <v>2.1605849999999998</v>
          </cell>
          <cell r="AI24" t="str">
            <v>52.00101010.05.2</v>
          </cell>
        </row>
        <row r="25">
          <cell r="T25">
            <v>2.0525557499999998</v>
          </cell>
          <cell r="AI25" t="str">
            <v>52.00101010.05.3</v>
          </cell>
        </row>
        <row r="26">
          <cell r="T26">
            <v>1.9499279624999997</v>
          </cell>
          <cell r="AI26" t="str">
            <v>52.00101010.05.4</v>
          </cell>
        </row>
        <row r="27">
          <cell r="T27">
            <v>1.8524315643749996</v>
          </cell>
          <cell r="AI27" t="str">
            <v>52.00101010.05.5</v>
          </cell>
        </row>
        <row r="28">
          <cell r="T28">
            <v>2.1605849999999998</v>
          </cell>
          <cell r="AI28" t="str">
            <v>52.00101011.05.1</v>
          </cell>
        </row>
        <row r="29">
          <cell r="T29">
            <v>2.0525557499999998</v>
          </cell>
          <cell r="AI29" t="str">
            <v>52.00101011.05.2</v>
          </cell>
        </row>
        <row r="30">
          <cell r="T30">
            <v>1.9499279624999997</v>
          </cell>
          <cell r="AI30" t="str">
            <v>52.00101011.05.3</v>
          </cell>
        </row>
        <row r="31">
          <cell r="T31">
            <v>1.8524315643749996</v>
          </cell>
          <cell r="AI31" t="str">
            <v>52.00101011.05.4</v>
          </cell>
        </row>
        <row r="32">
          <cell r="T32">
            <v>1.7598099861562495</v>
          </cell>
          <cell r="AI32" t="str">
            <v>52.00101011.05.5</v>
          </cell>
        </row>
        <row r="33">
          <cell r="T33">
            <v>1.7598099861562495</v>
          </cell>
          <cell r="AI33" t="str">
            <v>52.00101012.05.1</v>
          </cell>
        </row>
        <row r="34">
          <cell r="T34">
            <v>2.2742999999999998</v>
          </cell>
          <cell r="AI34" t="str">
            <v>52.00101013.01.1</v>
          </cell>
        </row>
        <row r="35">
          <cell r="T35">
            <v>2.1605849999999998</v>
          </cell>
          <cell r="AI35" t="str">
            <v>52.00101013.01.2</v>
          </cell>
        </row>
        <row r="36">
          <cell r="T36">
            <v>2.0525557499999998</v>
          </cell>
          <cell r="AI36" t="str">
            <v>52.00101013.01.3</v>
          </cell>
        </row>
        <row r="37">
          <cell r="T37">
            <v>1.9499279624999997</v>
          </cell>
          <cell r="AI37" t="str">
            <v>52.00101013.01.4</v>
          </cell>
        </row>
        <row r="38">
          <cell r="T38">
            <v>1.8524315643749996</v>
          </cell>
          <cell r="AI38" t="str">
            <v>52.00101013.01.5</v>
          </cell>
        </row>
        <row r="39">
          <cell r="T39">
            <v>1.7598099861562495</v>
          </cell>
          <cell r="AI39" t="str">
            <v>52.00101014.01.1</v>
          </cell>
        </row>
        <row r="40">
          <cell r="T40">
            <v>2.8701118955520002</v>
          </cell>
        </row>
      </sheetData>
      <sheetData sheetId="25">
        <row r="2">
          <cell r="T2" t="str">
            <v>scenariul 2</v>
          </cell>
        </row>
        <row r="4">
          <cell r="T4" t="str">
            <v>Coeficient</v>
          </cell>
        </row>
        <row r="5">
          <cell r="AI5" t="str">
            <v>cod concatenat 1</v>
          </cell>
        </row>
        <row r="6">
          <cell r="T6">
            <v>1.4254460887865621</v>
          </cell>
          <cell r="AI6" t="str">
            <v>53.00101001.02.1</v>
          </cell>
        </row>
        <row r="7">
          <cell r="T7">
            <v>1.3541737843472339</v>
          </cell>
          <cell r="AI7" t="str">
            <v>53.00101001.02.2</v>
          </cell>
        </row>
        <row r="8">
          <cell r="T8">
            <v>1.2864650951298722</v>
          </cell>
          <cell r="AI8" t="str">
            <v>53.00101001.02.3</v>
          </cell>
        </row>
        <row r="9">
          <cell r="T9">
            <v>1.2221418403733786</v>
          </cell>
          <cell r="AI9" t="str">
            <v>53.00101001.02.4</v>
          </cell>
        </row>
        <row r="10">
          <cell r="T10">
            <v>1.1610347483547097</v>
          </cell>
          <cell r="AI10" t="str">
            <v>53.00101001.02.5</v>
          </cell>
        </row>
        <row r="11">
          <cell r="T11">
            <v>1.3541737843472339</v>
          </cell>
          <cell r="AI11" t="str">
            <v>53.00101002.01.1</v>
          </cell>
        </row>
        <row r="12">
          <cell r="T12">
            <v>1.2864650951298722</v>
          </cell>
          <cell r="AI12" t="str">
            <v>53.00101002.01.2</v>
          </cell>
        </row>
        <row r="13">
          <cell r="T13">
            <v>1.2221418403733786</v>
          </cell>
          <cell r="AI13" t="str">
            <v>53.00101002.01.3</v>
          </cell>
        </row>
        <row r="14">
          <cell r="T14">
            <v>1.1610347483547097</v>
          </cell>
          <cell r="AI14" t="str">
            <v>53.00101002.01.4</v>
          </cell>
        </row>
        <row r="15">
          <cell r="T15">
            <v>1.102983010936974</v>
          </cell>
          <cell r="AI15" t="str">
            <v>53.00101002.01.5</v>
          </cell>
        </row>
      </sheetData>
      <sheetData sheetId="26">
        <row r="2">
          <cell r="T2" t="str">
            <v>scenariul 2</v>
          </cell>
        </row>
        <row r="4">
          <cell r="T4" t="str">
            <v>Coeficient</v>
          </cell>
        </row>
        <row r="5">
          <cell r="AI5" t="str">
            <v>cod concatenat 1</v>
          </cell>
        </row>
        <row r="6">
          <cell r="T6">
            <v>4</v>
          </cell>
          <cell r="AI6" t="str">
            <v>54.00101001.01.1</v>
          </cell>
        </row>
        <row r="7">
          <cell r="T7">
            <v>3.52</v>
          </cell>
          <cell r="AI7" t="str">
            <v>54.00101001.01.2</v>
          </cell>
        </row>
        <row r="8">
          <cell r="T8">
            <v>3.0623999999999998</v>
          </cell>
          <cell r="AI8" t="str">
            <v>54.00101001.01.3</v>
          </cell>
        </row>
        <row r="9">
          <cell r="T9">
            <v>2.694912</v>
          </cell>
          <cell r="AI9" t="str">
            <v>54.00101001.01.4</v>
          </cell>
        </row>
        <row r="10">
          <cell r="T10">
            <v>2.4500000000000002</v>
          </cell>
          <cell r="AI10" t="str">
            <v>54.00101001.01.5</v>
          </cell>
        </row>
        <row r="11">
          <cell r="T11">
            <v>3.12</v>
          </cell>
          <cell r="AI11" t="str">
            <v>54.00101002.01.1</v>
          </cell>
        </row>
        <row r="12">
          <cell r="T12">
            <v>2.75</v>
          </cell>
          <cell r="AI12" t="str">
            <v>54.00101002.01.2</v>
          </cell>
        </row>
        <row r="13">
          <cell r="T13">
            <v>2.4500000000000002</v>
          </cell>
          <cell r="AI13" t="str">
            <v>54.00101002.01.3</v>
          </cell>
        </row>
        <row r="14">
          <cell r="T14">
            <v>2.25</v>
          </cell>
          <cell r="AI14" t="str">
            <v>54.00101002.01.4</v>
          </cell>
        </row>
        <row r="15">
          <cell r="T15">
            <v>2.1800000000000002</v>
          </cell>
          <cell r="AI15" t="str">
            <v>54.00101002.01.5</v>
          </cell>
        </row>
        <row r="16">
          <cell r="T16">
            <v>2.52</v>
          </cell>
          <cell r="AI16" t="str">
            <v>54.00101003.01.1</v>
          </cell>
        </row>
        <row r="17">
          <cell r="T17">
            <v>2.3939999999999997</v>
          </cell>
          <cell r="AI17" t="str">
            <v>54.00101003.01.2</v>
          </cell>
        </row>
        <row r="18">
          <cell r="T18">
            <v>2.2742999999999998</v>
          </cell>
          <cell r="AI18" t="str">
            <v>54.00101003.01.3</v>
          </cell>
        </row>
        <row r="19">
          <cell r="T19">
            <v>2.1605849999999998</v>
          </cell>
          <cell r="AI19" t="str">
            <v>54.00101003.01.4</v>
          </cell>
        </row>
        <row r="20">
          <cell r="T20">
            <v>2.0525557499999998</v>
          </cell>
          <cell r="AI20" t="str">
            <v>54.00101003.01.5</v>
          </cell>
        </row>
        <row r="21">
          <cell r="T21">
            <v>2.3939999999999997</v>
          </cell>
          <cell r="AI21" t="str">
            <v>54.00101004.01.1</v>
          </cell>
        </row>
        <row r="22">
          <cell r="T22">
            <v>2.2742999999999998</v>
          </cell>
          <cell r="AI22" t="str">
            <v>54.00101004.01.2</v>
          </cell>
        </row>
        <row r="23">
          <cell r="T23">
            <v>2.1605849999999998</v>
          </cell>
          <cell r="AI23" t="str">
            <v>54.00101004.01.3</v>
          </cell>
        </row>
        <row r="24">
          <cell r="T24">
            <v>2.0525557499999998</v>
          </cell>
          <cell r="AI24" t="str">
            <v>54.00101004.01.4</v>
          </cell>
        </row>
        <row r="25">
          <cell r="T25">
            <v>1.9499279624999997</v>
          </cell>
          <cell r="AI25" t="str">
            <v>54.00101004.01.5</v>
          </cell>
        </row>
      </sheetData>
      <sheetData sheetId="27">
        <row r="2">
          <cell r="T2" t="str">
            <v>scenariul 2</v>
          </cell>
        </row>
        <row r="4">
          <cell r="T4" t="str">
            <v>Coeficient</v>
          </cell>
        </row>
        <row r="5">
          <cell r="AI5" t="str">
            <v>cod concatenat 1</v>
          </cell>
        </row>
        <row r="6">
          <cell r="T6">
            <v>5.1918889134587918</v>
          </cell>
          <cell r="AI6" t="str">
            <v>55.00101001.01.1</v>
          </cell>
        </row>
        <row r="7">
          <cell r="T7">
            <v>4.7198990122352651</v>
          </cell>
          <cell r="AI7" t="str">
            <v>55.00101002.01.1</v>
          </cell>
        </row>
        <row r="8">
          <cell r="T8">
            <v>4.2908172838502407</v>
          </cell>
          <cell r="AI8" t="str">
            <v>55.00101003.02.1</v>
          </cell>
        </row>
        <row r="9">
          <cell r="T9">
            <v>3.3006286798848001</v>
          </cell>
          <cell r="AI9" t="str">
            <v>55.00101004.01.1</v>
          </cell>
        </row>
        <row r="10">
          <cell r="T10">
            <v>3.1355972458905601</v>
          </cell>
          <cell r="AI10" t="str">
            <v>55.00101004.01.2</v>
          </cell>
        </row>
        <row r="11">
          <cell r="T11">
            <v>2.9788173835960321</v>
          </cell>
          <cell r="AI11" t="str">
            <v>55.00101004.01.3</v>
          </cell>
        </row>
        <row r="12">
          <cell r="T12">
            <v>2.8298765144162306</v>
          </cell>
          <cell r="AI12" t="str">
            <v>55.00101004.01.4</v>
          </cell>
        </row>
        <row r="13">
          <cell r="T13">
            <v>2.6883826886954187</v>
          </cell>
          <cell r="AI13" t="str">
            <v>55.00101004.01.5</v>
          </cell>
        </row>
        <row r="14">
          <cell r="T14">
            <v>2.9705658118963201</v>
          </cell>
          <cell r="AI14" t="str">
            <v>55.00101005.01.1</v>
          </cell>
        </row>
        <row r="15">
          <cell r="T15">
            <v>2.8220375213015041</v>
          </cell>
          <cell r="AI15" t="str">
            <v>55.00101005.01.2</v>
          </cell>
        </row>
        <row r="16">
          <cell r="T16">
            <v>2.6809356452364286</v>
          </cell>
          <cell r="AI16" t="str">
            <v>55.00101005.01.3</v>
          </cell>
        </row>
        <row r="17">
          <cell r="T17">
            <v>2.5468888629746069</v>
          </cell>
          <cell r="AI17" t="str">
            <v>55.00101005.01.4</v>
          </cell>
        </row>
        <row r="18">
          <cell r="T18">
            <v>2.4195444198258764</v>
          </cell>
          <cell r="AI18" t="str">
            <v>55.00101005.01.5</v>
          </cell>
        </row>
        <row r="19">
          <cell r="T19">
            <v>2.6140979144687617</v>
          </cell>
          <cell r="AI19" t="str">
            <v>55.00101006.01.1</v>
          </cell>
        </row>
        <row r="20">
          <cell r="T20">
            <v>2.4833930187453235</v>
          </cell>
          <cell r="AI20" t="str">
            <v>55.00101006.01.2</v>
          </cell>
        </row>
        <row r="21">
          <cell r="T21">
            <v>2.3592233678080574</v>
          </cell>
          <cell r="AI21" t="str">
            <v>55.00101006.01.3</v>
          </cell>
        </row>
        <row r="22">
          <cell r="T22">
            <v>2.2412621994176543</v>
          </cell>
          <cell r="AI22" t="str">
            <v>55.00101006.01.4</v>
          </cell>
        </row>
        <row r="23">
          <cell r="T23">
            <v>2.1291990894467716</v>
          </cell>
          <cell r="AI23" t="str">
            <v>55.00101006.01.5</v>
          </cell>
        </row>
        <row r="24">
          <cell r="T24">
            <v>2.3004061647325105</v>
          </cell>
          <cell r="AI24" t="str">
            <v>55.00101007.01.1</v>
          </cell>
        </row>
        <row r="25">
          <cell r="T25">
            <v>2.185385856495885</v>
          </cell>
          <cell r="AI25" t="str">
            <v>55.00101007.01.2</v>
          </cell>
        </row>
        <row r="26">
          <cell r="T26">
            <v>2.0761165636710905</v>
          </cell>
          <cell r="AI26" t="str">
            <v>55.00101007.01.3</v>
          </cell>
        </row>
        <row r="27">
          <cell r="T27">
            <v>1.972310735487536</v>
          </cell>
          <cell r="AI27" t="str">
            <v>55.00101007.01.4</v>
          </cell>
        </row>
        <row r="28">
          <cell r="T28">
            <v>1.8736951987131591</v>
          </cell>
          <cell r="AI28" t="str">
            <v>55.00101007.01.5</v>
          </cell>
        </row>
        <row r="29">
          <cell r="T29">
            <v>1.8643267227195934</v>
          </cell>
          <cell r="AI29" t="str">
            <v>55.00101008.01.1</v>
          </cell>
        </row>
        <row r="30">
          <cell r="T30">
            <v>1.8685049073039814</v>
          </cell>
          <cell r="AI30" t="str">
            <v>55.00101009.01.1</v>
          </cell>
        </row>
        <row r="31">
          <cell r="T31">
            <v>1.7750796619387823</v>
          </cell>
          <cell r="AI31" t="str">
            <v>55.00101009.01.2</v>
          </cell>
        </row>
        <row r="32">
          <cell r="T32">
            <v>1.686325678841843</v>
          </cell>
          <cell r="AI32" t="str">
            <v>55.00101009.01.3</v>
          </cell>
        </row>
        <row r="33">
          <cell r="T33">
            <v>1.6020093948997509</v>
          </cell>
          <cell r="AI33" t="str">
            <v>55.00101009.01.4</v>
          </cell>
        </row>
        <row r="34">
          <cell r="T34">
            <v>1.5219089251547633</v>
          </cell>
          <cell r="AI34" t="str">
            <v>55.00101009.01.5</v>
          </cell>
        </row>
        <row r="35">
          <cell r="T35">
            <v>1.5142993805289895</v>
          </cell>
          <cell r="AI35" t="str">
            <v>55.00101010.01.1</v>
          </cell>
        </row>
        <row r="36">
          <cell r="T36">
            <v>1.3443982140848056</v>
          </cell>
          <cell r="AI36" t="str">
            <v>55.00101011.01.1</v>
          </cell>
        </row>
        <row r="37">
          <cell r="T37">
            <v>1.2771783033805653</v>
          </cell>
          <cell r="AI37" t="str">
            <v>55.00101011.01.2</v>
          </cell>
        </row>
        <row r="38">
          <cell r="T38">
            <v>1.213319388211537</v>
          </cell>
          <cell r="AI38" t="str">
            <v>55.00101011.01.3</v>
          </cell>
        </row>
        <row r="39">
          <cell r="T39">
            <v>1.1526534188009601</v>
          </cell>
          <cell r="AI39" t="str">
            <v>55.00101011.01.4</v>
          </cell>
        </row>
        <row r="40">
          <cell r="T40">
            <v>1.095020747860912</v>
          </cell>
          <cell r="AI40" t="str">
            <v>55.00101011.01.5</v>
          </cell>
        </row>
        <row r="41">
          <cell r="T41">
            <v>1.0895456441216074</v>
          </cell>
          <cell r="AI41" t="str">
            <v>55.00101012.01.1</v>
          </cell>
        </row>
      </sheetData>
      <sheetData sheetId="28">
        <row r="4">
          <cell r="T4"/>
        </row>
        <row r="6">
          <cell r="T6"/>
        </row>
        <row r="7">
          <cell r="T7"/>
        </row>
        <row r="8">
          <cell r="T8" t="str">
            <v>Coeficient 2027</v>
          </cell>
          <cell r="AI8">
            <v>1</v>
          </cell>
        </row>
        <row r="9">
          <cell r="T9" t="str">
            <v>Grad II</v>
          </cell>
          <cell r="AI9" t="str">
            <v>cod concatenat 1</v>
          </cell>
        </row>
        <row r="10">
          <cell r="T10">
            <v>4.7024999999999997</v>
          </cell>
          <cell r="AI10" t="str">
            <v>56.00101001.01.2</v>
          </cell>
        </row>
        <row r="11">
          <cell r="T11">
            <v>4.2322499999999996</v>
          </cell>
          <cell r="AI11" t="str">
            <v>56.00101002.01.2</v>
          </cell>
        </row>
        <row r="12">
          <cell r="T12">
            <v>4.2322499999999996</v>
          </cell>
          <cell r="AI12" t="str">
            <v>56.00101003.01.2</v>
          </cell>
        </row>
        <row r="13">
          <cell r="T13">
            <v>3.8569999999999993</v>
          </cell>
          <cell r="AI13" t="str">
            <v>56.00101004.01.2</v>
          </cell>
        </row>
        <row r="14">
          <cell r="T14">
            <v>3.7192499999999993</v>
          </cell>
          <cell r="AI14" t="str">
            <v>56.00101005.01.2</v>
          </cell>
        </row>
        <row r="15">
          <cell r="T15">
            <v>3.5332874999999992</v>
          </cell>
          <cell r="AI15" t="str">
            <v>56.00101006.01.2</v>
          </cell>
        </row>
        <row r="16">
          <cell r="T16">
            <v>3.5332874999999992</v>
          </cell>
          <cell r="AI16" t="str">
            <v>56.00101007.01.2</v>
          </cell>
        </row>
        <row r="18">
          <cell r="T18">
            <v>3.3639900000000003</v>
          </cell>
        </row>
        <row r="19">
          <cell r="T19">
            <v>0.9</v>
          </cell>
        </row>
        <row r="20">
          <cell r="T20"/>
          <cell r="AI20"/>
        </row>
        <row r="21">
          <cell r="T21" t="str">
            <v>Coeficient 2027</v>
          </cell>
          <cell r="AI21" t="str">
            <v>cod concatenat 1</v>
          </cell>
        </row>
        <row r="22">
          <cell r="T22">
            <v>2.702</v>
          </cell>
          <cell r="AI22" t="str">
            <v>56.00201001.02.1</v>
          </cell>
        </row>
        <row r="23">
          <cell r="T23">
            <v>2.4318</v>
          </cell>
          <cell r="AI23" t="str">
            <v>56.00201001.02.2</v>
          </cell>
        </row>
        <row r="24">
          <cell r="T24">
            <v>2.1886200000000002</v>
          </cell>
          <cell r="AI24" t="str">
            <v>56.00201001.02.3</v>
          </cell>
        </row>
        <row r="25">
          <cell r="T25">
            <v>1.9697580000000003</v>
          </cell>
          <cell r="AI25" t="str">
            <v>56.00201001.02.4</v>
          </cell>
        </row>
        <row r="26">
          <cell r="T26">
            <v>2.3431408</v>
          </cell>
          <cell r="AI26" t="str">
            <v>56.00201002.02.1</v>
          </cell>
        </row>
        <row r="27">
          <cell r="T27">
            <v>2.1088267200000002</v>
          </cell>
          <cell r="AI27" t="str">
            <v>56.00201002.02.2</v>
          </cell>
        </row>
        <row r="28">
          <cell r="T28">
            <v>1.8979440480000003</v>
          </cell>
          <cell r="AI28" t="str">
            <v>56.00201002.02.3</v>
          </cell>
        </row>
        <row r="29">
          <cell r="T29">
            <v>1.7081496432000003</v>
          </cell>
          <cell r="AI29" t="str">
            <v>56.00201002.02.4</v>
          </cell>
        </row>
        <row r="30">
          <cell r="T30">
            <v>1.5373346788800002</v>
          </cell>
          <cell r="AI30" t="str">
            <v>56.00201002.02.5</v>
          </cell>
        </row>
        <row r="31">
          <cell r="T31">
            <v>2.130128</v>
          </cell>
          <cell r="AI31" t="str">
            <v>56.00201003.02.1</v>
          </cell>
        </row>
        <row r="32">
          <cell r="T32">
            <v>1.9171152</v>
          </cell>
          <cell r="AI32" t="str">
            <v>56.00201003.02.2</v>
          </cell>
        </row>
        <row r="33">
          <cell r="T33">
            <v>1.7254036800000001</v>
          </cell>
          <cell r="AI33" t="str">
            <v>56.00201003.02.3</v>
          </cell>
        </row>
        <row r="34">
          <cell r="T34">
            <v>1.5528633120000002</v>
          </cell>
          <cell r="AI34" t="str">
            <v>56.00201003.02.4</v>
          </cell>
        </row>
        <row r="35">
          <cell r="T35">
            <v>1.3975769808000003</v>
          </cell>
          <cell r="AI35" t="str">
            <v>56.00201003.02.5</v>
          </cell>
        </row>
        <row r="36">
          <cell r="T36">
            <v>1.93648</v>
          </cell>
          <cell r="AI36" t="str">
            <v>56.00201004.02.1</v>
          </cell>
        </row>
        <row r="37">
          <cell r="T37">
            <v>2.4318</v>
          </cell>
          <cell r="AI37" t="str">
            <v>56.00201005.04.1</v>
          </cell>
        </row>
        <row r="38">
          <cell r="T38">
            <v>2.1886200000000002</v>
          </cell>
          <cell r="AI38" t="str">
            <v>56.00201005.04.2</v>
          </cell>
        </row>
        <row r="39">
          <cell r="T39">
            <v>1.9697580000000003</v>
          </cell>
          <cell r="AI39" t="str">
            <v>56.00201005.04.3</v>
          </cell>
        </row>
        <row r="40">
          <cell r="T40">
            <v>1.7727822000000004</v>
          </cell>
          <cell r="AI40" t="str">
            <v>56.00201005.04.4</v>
          </cell>
        </row>
        <row r="41">
          <cell r="T41">
            <v>1.5955039800000004</v>
          </cell>
          <cell r="AI41" t="str">
            <v>56.00201005.04.5</v>
          </cell>
        </row>
        <row r="42">
          <cell r="T42">
            <v>2.1088267200000002</v>
          </cell>
          <cell r="AI42" t="str">
            <v>56.00201006.04.1</v>
          </cell>
        </row>
        <row r="43">
          <cell r="T43">
            <v>1.8979440480000003</v>
          </cell>
          <cell r="AI43" t="str">
            <v>56.00201006.04.2</v>
          </cell>
        </row>
        <row r="44">
          <cell r="T44">
            <v>1.7081496432000003</v>
          </cell>
          <cell r="AI44" t="str">
            <v>56.00201006.04.3</v>
          </cell>
        </row>
        <row r="45">
          <cell r="T45">
            <v>1.5373346788800002</v>
          </cell>
          <cell r="AI45" t="str">
            <v>56.00201006.04.4</v>
          </cell>
        </row>
        <row r="46">
          <cell r="T46">
            <v>1.3836012109920002</v>
          </cell>
          <cell r="AI46" t="str">
            <v>56.00201006.04.5</v>
          </cell>
        </row>
        <row r="47">
          <cell r="T47">
            <v>1.9171152</v>
          </cell>
          <cell r="AI47" t="str">
            <v>56.00201007.04.1</v>
          </cell>
        </row>
        <row r="48">
          <cell r="T48">
            <v>1.8787728960000001</v>
          </cell>
          <cell r="AI48" t="str">
            <v>56.00201007.04.2</v>
          </cell>
        </row>
        <row r="49">
          <cell r="T49">
            <v>1.6908956064</v>
          </cell>
          <cell r="AI49" t="str">
            <v>56.00201007.04.3</v>
          </cell>
        </row>
        <row r="50">
          <cell r="T50">
            <v>1.5218060457600002</v>
          </cell>
          <cell r="AI50" t="str">
            <v>56.00201007.04.4</v>
          </cell>
        </row>
        <row r="51">
          <cell r="T51">
            <v>1.3696254411840003</v>
          </cell>
          <cell r="AI51" t="str">
            <v>56.00201007.04.5</v>
          </cell>
        </row>
        <row r="52">
          <cell r="T52">
            <v>1.336219942618537</v>
          </cell>
          <cell r="AI52" t="str">
            <v>56.00201008.04.1</v>
          </cell>
        </row>
        <row r="53">
          <cell r="T53">
            <v>2.2014999999999998</v>
          </cell>
          <cell r="AI53" t="str">
            <v>56.00201009.01.1</v>
          </cell>
        </row>
        <row r="54">
          <cell r="T54">
            <v>2.1574699999999996</v>
          </cell>
          <cell r="AI54" t="str">
            <v>56.00201009.01.2</v>
          </cell>
        </row>
        <row r="55">
          <cell r="T55">
            <v>2.1143205999999997</v>
          </cell>
          <cell r="AI55" t="str">
            <v>56.00201009.01.3</v>
          </cell>
        </row>
        <row r="56">
          <cell r="T56">
            <v>2.0720341879999995</v>
          </cell>
          <cell r="AI56" t="str">
            <v>56.00201009.01.4</v>
          </cell>
        </row>
        <row r="57">
          <cell r="T57">
            <v>2.0305935042399996</v>
          </cell>
          <cell r="AI57" t="str">
            <v>56.00201009.01.5</v>
          </cell>
        </row>
        <row r="58">
          <cell r="T58">
            <v>2.1265749999999999</v>
          </cell>
          <cell r="AI58" t="str">
            <v>56.00201010.01.1</v>
          </cell>
        </row>
        <row r="59">
          <cell r="T59">
            <v>2.0840434999999999</v>
          </cell>
          <cell r="AI59" t="str">
            <v>56.00201010.01.2</v>
          </cell>
        </row>
        <row r="60">
          <cell r="T60">
            <v>2.04236263</v>
          </cell>
          <cell r="AI60" t="str">
            <v>56.00201010.01.3</v>
          </cell>
        </row>
        <row r="61">
          <cell r="T61">
            <v>2.0015153774000001</v>
          </cell>
          <cell r="AI61" t="str">
            <v>56.00201010.01.4</v>
          </cell>
        </row>
        <row r="62">
          <cell r="T62">
            <v>1.9614850698520001</v>
          </cell>
          <cell r="AI62" t="str">
            <v>56.00201010.01.5</v>
          </cell>
        </row>
        <row r="63">
          <cell r="T63">
            <v>2.04236263</v>
          </cell>
          <cell r="AI63" t="str">
            <v>56.00201011.01.1</v>
          </cell>
        </row>
        <row r="64">
          <cell r="T64">
            <v>2.0015153774000001</v>
          </cell>
          <cell r="AI64" t="str">
            <v>56.00201011.01.2</v>
          </cell>
        </row>
        <row r="65">
          <cell r="T65">
            <v>1.9614850698520001</v>
          </cell>
          <cell r="AI65" t="str">
            <v>56.00201011.01.3</v>
          </cell>
        </row>
        <row r="66">
          <cell r="T66">
            <v>1.9222553684549601</v>
          </cell>
          <cell r="AI66" t="str">
            <v>56.00201011.01.4</v>
          </cell>
        </row>
        <row r="67">
          <cell r="T67">
            <v>1.8838102610858609</v>
          </cell>
          <cell r="AI67" t="str">
            <v>56.00201011.01.5</v>
          </cell>
        </row>
        <row r="68">
          <cell r="T68">
            <v>1.8461340558641437</v>
          </cell>
          <cell r="AI68" t="str">
            <v>56.00201012.01.1</v>
          </cell>
        </row>
        <row r="69">
          <cell r="T69">
            <v>1.9813499999999999</v>
          </cell>
          <cell r="AI69" t="str">
            <v>56.00201013.02.1</v>
          </cell>
        </row>
        <row r="70">
          <cell r="T70">
            <v>1.9417229999999996</v>
          </cell>
          <cell r="AI70" t="str">
            <v>56.00201013.02.2</v>
          </cell>
        </row>
        <row r="71">
          <cell r="T71">
            <v>1.9028885399999997</v>
          </cell>
          <cell r="AI71" t="str">
            <v>56.00201013.02.3</v>
          </cell>
        </row>
        <row r="72">
          <cell r="T72">
            <v>1.8648307691999997</v>
          </cell>
          <cell r="AI72" t="str">
            <v>56.00201013.02.4</v>
          </cell>
        </row>
        <row r="73">
          <cell r="T73">
            <v>1.8275341538159997</v>
          </cell>
          <cell r="AI73" t="str">
            <v>56.00201013.02.5</v>
          </cell>
        </row>
        <row r="74">
          <cell r="T74">
            <v>1.9139174999999999</v>
          </cell>
          <cell r="AI74" t="str">
            <v>56.00201014.02.1</v>
          </cell>
        </row>
        <row r="75">
          <cell r="T75">
            <v>1.87563915</v>
          </cell>
          <cell r="AI75" t="str">
            <v>56.00201014.02.2</v>
          </cell>
        </row>
        <row r="76">
          <cell r="T76">
            <v>1.8381263670000001</v>
          </cell>
          <cell r="AI76" t="str">
            <v>56.00201014.02.3</v>
          </cell>
        </row>
        <row r="77">
          <cell r="T77">
            <v>1.80136383966</v>
          </cell>
          <cell r="AI77" t="str">
            <v>56.00201014.02.4</v>
          </cell>
        </row>
        <row r="78">
          <cell r="T78">
            <v>1.7653365628668001</v>
          </cell>
          <cell r="AI78" t="str">
            <v>56.00201014.02.5</v>
          </cell>
        </row>
        <row r="79">
          <cell r="T79">
            <v>1.8381263670000001</v>
          </cell>
          <cell r="AI79" t="str">
            <v>56.00201015.02.1</v>
          </cell>
        </row>
        <row r="80">
          <cell r="T80">
            <v>1.80136383966</v>
          </cell>
          <cell r="AI80" t="str">
            <v>56.00201015.02.2</v>
          </cell>
        </row>
        <row r="81">
          <cell r="T81">
            <v>1.7653365628668001</v>
          </cell>
          <cell r="AI81" t="str">
            <v>56.00201015.02.3</v>
          </cell>
        </row>
        <row r="82">
          <cell r="T82">
            <v>1.7300298316094642</v>
          </cell>
          <cell r="AI82" t="str">
            <v>56.00201015.02.4</v>
          </cell>
        </row>
        <row r="83">
          <cell r="T83">
            <v>1.6954292349772748</v>
          </cell>
          <cell r="AI83" t="str">
            <v>56.00201015.02.5</v>
          </cell>
        </row>
        <row r="84">
          <cell r="T84">
            <v>1.6615206502777293</v>
          </cell>
          <cell r="AI84" t="str">
            <v>56.00201016.02.1</v>
          </cell>
        </row>
        <row r="85">
          <cell r="T85">
            <v>1.635824575</v>
          </cell>
          <cell r="AI85" t="str">
            <v>56.00201017.01.1</v>
          </cell>
        </row>
        <row r="86">
          <cell r="T86">
            <v>1.6031080835</v>
          </cell>
          <cell r="AI86" t="str">
            <v>56.00201017.01.2</v>
          </cell>
        </row>
        <row r="87">
          <cell r="T87">
            <v>1.5710459218299999</v>
          </cell>
          <cell r="AI87" t="str">
            <v>56.00201017.01.3</v>
          </cell>
        </row>
        <row r="88">
          <cell r="T88">
            <v>1.5396250033933998</v>
          </cell>
          <cell r="AI88" t="str">
            <v>56.00201017.01.4</v>
          </cell>
        </row>
        <row r="89">
          <cell r="T89">
            <v>1.5088325033255319</v>
          </cell>
          <cell r="AI89" t="str">
            <v>56.00201017.01.5</v>
          </cell>
        </row>
        <row r="90">
          <cell r="T90">
            <v>1.5801515537499999</v>
          </cell>
          <cell r="AI90" t="str">
            <v>56.00201018.01.1</v>
          </cell>
        </row>
        <row r="91">
          <cell r="T91">
            <v>1.548548522675</v>
          </cell>
          <cell r="AI91" t="str">
            <v>56.00201018.01.2</v>
          </cell>
        </row>
        <row r="92">
          <cell r="T92">
            <v>1.5175775522215</v>
          </cell>
          <cell r="AI92" t="str">
            <v>56.00201018.01.3</v>
          </cell>
        </row>
        <row r="93">
          <cell r="T93">
            <v>1.4872260011770699</v>
          </cell>
          <cell r="AI93" t="str">
            <v>56.00201018.01.4</v>
          </cell>
        </row>
        <row r="94">
          <cell r="T94">
            <v>1.4574814811535286</v>
          </cell>
          <cell r="AI94" t="str">
            <v>56.00201018.01.5</v>
          </cell>
        </row>
        <row r="95">
          <cell r="T95">
            <v>1.4924689999999998</v>
          </cell>
          <cell r="AI95" t="str">
            <v>56.00201019.01.1</v>
          </cell>
        </row>
        <row r="96">
          <cell r="T96">
            <v>1.5351365832249995</v>
          </cell>
          <cell r="AI96" t="str">
            <v>56.00201019.01.2</v>
          </cell>
        </row>
        <row r="97">
          <cell r="T97">
            <v>1.5778041664499993</v>
          </cell>
          <cell r="AI97" t="str">
            <v>56.00201019.01.3</v>
          </cell>
        </row>
        <row r="98">
          <cell r="T98">
            <v>1.5393211379999994</v>
          </cell>
          <cell r="AI98" t="str">
            <v>56.00201019.01.4</v>
          </cell>
        </row>
        <row r="99">
          <cell r="T99">
            <v>1.5017767199999996</v>
          </cell>
          <cell r="AI99" t="str">
            <v>56.00201019.01.5</v>
          </cell>
        </row>
        <row r="100">
          <cell r="T100">
            <v>1.4509919999999998</v>
          </cell>
          <cell r="AI100" t="str">
            <v>56.00201020.01.1</v>
          </cell>
        </row>
      </sheetData>
      <sheetData sheetId="29">
        <row r="2">
          <cell r="T2" t="str">
            <v>scenariul 2</v>
          </cell>
        </row>
        <row r="4">
          <cell r="T4" t="str">
            <v>Coeficient</v>
          </cell>
        </row>
        <row r="5">
          <cell r="AI5" t="str">
            <v>cod concatenat 1</v>
          </cell>
        </row>
        <row r="6">
          <cell r="T6">
            <v>4.7024999999999997</v>
          </cell>
          <cell r="AI6" t="str">
            <v>57.00101001.01.1</v>
          </cell>
        </row>
        <row r="7">
          <cell r="T7">
            <v>4.2322499999999996</v>
          </cell>
          <cell r="AI7" t="str">
            <v>57.00101002.01.1</v>
          </cell>
        </row>
        <row r="8">
          <cell r="T8">
            <v>3.8569999999999993</v>
          </cell>
          <cell r="AI8" t="str">
            <v>57.00101003.01.1</v>
          </cell>
        </row>
        <row r="9">
          <cell r="T9">
            <v>3.7192499999999993</v>
          </cell>
          <cell r="AI9" t="str">
            <v>57.00101004.01.1</v>
          </cell>
        </row>
        <row r="10">
          <cell r="T10">
            <v>3.7192499999999993</v>
          </cell>
          <cell r="AI10" t="str">
            <v>57.00101005.01.1</v>
          </cell>
        </row>
        <row r="11">
          <cell r="T11">
            <v>3.5332874999999992</v>
          </cell>
          <cell r="AI11" t="str">
            <v>57.00101006.01.1</v>
          </cell>
        </row>
        <row r="12">
          <cell r="T12">
            <v>2.7489000000000003</v>
          </cell>
          <cell r="AI12" t="str">
            <v>57.00101007.01.1</v>
          </cell>
        </row>
        <row r="13">
          <cell r="T13">
            <v>2.638944</v>
          </cell>
          <cell r="AI13" t="str">
            <v>57.00101007.01.2</v>
          </cell>
        </row>
        <row r="14">
          <cell r="T14">
            <v>2.53338624</v>
          </cell>
          <cell r="AI14" t="str">
            <v>57.00101007.01.3</v>
          </cell>
        </row>
        <row r="15">
          <cell r="T15">
            <v>2.4320507903999999</v>
          </cell>
          <cell r="AI15" t="str">
            <v>57.00101007.01.4</v>
          </cell>
        </row>
        <row r="16">
          <cell r="T16">
            <v>2.6553450000000001</v>
          </cell>
          <cell r="AI16" t="str">
            <v>57.00101008.01.1</v>
          </cell>
        </row>
        <row r="17">
          <cell r="T17">
            <v>2.5491312000000002</v>
          </cell>
          <cell r="AI17" t="str">
            <v>57.00101008.01.2</v>
          </cell>
        </row>
        <row r="18">
          <cell r="T18">
            <v>2.4471659519999998</v>
          </cell>
          <cell r="AI18" t="str">
            <v>57.00101008.01.3</v>
          </cell>
        </row>
        <row r="19">
          <cell r="T19">
            <v>2.3492793139199999</v>
          </cell>
          <cell r="AI19" t="str">
            <v>57.00101008.01.4</v>
          </cell>
        </row>
        <row r="20">
          <cell r="T20">
            <v>2.2553081413631997</v>
          </cell>
          <cell r="AI20" t="str">
            <v>57.00101008.01.5</v>
          </cell>
        </row>
        <row r="21">
          <cell r="T21">
            <v>2.4990000000000001</v>
          </cell>
          <cell r="AI21" t="str">
            <v>57.00101009.01.1</v>
          </cell>
        </row>
        <row r="22">
          <cell r="T22">
            <v>2.3990399999999998</v>
          </cell>
          <cell r="AI22" t="str">
            <v>57.00101009.01.2</v>
          </cell>
        </row>
        <row r="23">
          <cell r="T23">
            <v>2.3030784</v>
          </cell>
          <cell r="AI23" t="str">
            <v>57.00101009.01.3</v>
          </cell>
        </row>
        <row r="24">
          <cell r="T24">
            <v>2.2109552639999999</v>
          </cell>
          <cell r="AI24" t="str">
            <v>57.00101009.01.4</v>
          </cell>
        </row>
        <row r="25">
          <cell r="T25">
            <v>2.4139499999999998</v>
          </cell>
          <cell r="AI25" t="str">
            <v>57.00101010.01.1</v>
          </cell>
        </row>
        <row r="26">
          <cell r="T26">
            <v>2.3173919999999999</v>
          </cell>
          <cell r="AI26" t="str">
            <v>57.00101010.01.2</v>
          </cell>
        </row>
        <row r="27">
          <cell r="T27">
            <v>2.2246963199999996</v>
          </cell>
          <cell r="AI27" t="str">
            <v>57.00101010.01.3</v>
          </cell>
        </row>
        <row r="28">
          <cell r="T28">
            <v>2.1357084671999997</v>
          </cell>
          <cell r="AI28" t="str">
            <v>57.00101010.01.4</v>
          </cell>
        </row>
        <row r="29">
          <cell r="T29">
            <v>2.0502801285119996</v>
          </cell>
          <cell r="AI29" t="str">
            <v>57.00101010.01.5</v>
          </cell>
        </row>
        <row r="30">
          <cell r="T30">
            <v>2.1945000000000001</v>
          </cell>
          <cell r="AI30" t="str">
            <v>57.00101011.01.1</v>
          </cell>
        </row>
        <row r="31">
          <cell r="T31">
            <v>2.1383587674216797</v>
          </cell>
          <cell r="AI31" t="str">
            <v>57.00101011.01.2</v>
          </cell>
        </row>
        <row r="32">
          <cell r="T32">
            <v>2.1015810982031251</v>
          </cell>
          <cell r="AI32" t="str">
            <v>57.00101011.01.3</v>
          </cell>
        </row>
        <row r="33">
          <cell r="T33">
            <v>2.0654359687500001</v>
          </cell>
          <cell r="AI33" t="str">
            <v>57.00101011.01.4</v>
          </cell>
        </row>
        <row r="34">
          <cell r="T34">
            <v>2.0299125</v>
          </cell>
          <cell r="AI34" t="str">
            <v>57.00101011.01.5</v>
          </cell>
        </row>
        <row r="35">
          <cell r="T35">
            <v>1.9949999999999999</v>
          </cell>
          <cell r="AI35" t="str">
            <v>57.00101012.01.1</v>
          </cell>
        </row>
        <row r="36">
          <cell r="AI36" t="str">
            <v>57.00101013.01.1</v>
          </cell>
        </row>
        <row r="37">
          <cell r="AI37" t="str">
            <v>57.00101014.01.1</v>
          </cell>
        </row>
        <row r="38">
          <cell r="AI38" t="str">
            <v>57.00101014.01.2</v>
          </cell>
        </row>
        <row r="39">
          <cell r="AI39" t="str">
            <v>57.00101014.01.3</v>
          </cell>
        </row>
        <row r="40">
          <cell r="AI40" t="str">
            <v>57.00101015.01.1</v>
          </cell>
        </row>
        <row r="41">
          <cell r="AI41" t="str">
            <v>57.00101015.01.2</v>
          </cell>
        </row>
        <row r="42">
          <cell r="AI42" t="str">
            <v>57.00101015.01.3</v>
          </cell>
        </row>
      </sheetData>
      <sheetData sheetId="30"/>
      <sheetData sheetId="31">
        <row r="20">
          <cell r="S20">
            <v>1.9</v>
          </cell>
          <cell r="T20">
            <v>2.4990000000000001</v>
          </cell>
        </row>
        <row r="21">
          <cell r="S21">
            <v>1.6339999999999999</v>
          </cell>
          <cell r="T21">
            <v>1.8326</v>
          </cell>
        </row>
        <row r="22">
          <cell r="S22">
            <v>1.6013199999999999</v>
          </cell>
          <cell r="T22">
            <v>1.8005295000000001</v>
          </cell>
        </row>
        <row r="23">
          <cell r="S23">
            <v>1.5686399999999998</v>
          </cell>
          <cell r="T23">
            <v>1.768459</v>
          </cell>
        </row>
        <row r="24">
          <cell r="S24">
            <v>1.4117759999999999</v>
          </cell>
          <cell r="T24">
            <v>1.5686399999999998</v>
          </cell>
        </row>
        <row r="31">
          <cell r="S31">
            <v>1.5221849999999999</v>
          </cell>
          <cell r="T31">
            <v>1.8897125625000004</v>
          </cell>
        </row>
        <row r="32">
          <cell r="S32">
            <v>1.3603050000000001</v>
          </cell>
          <cell r="T32">
            <v>1.5256395000000003</v>
          </cell>
        </row>
        <row r="33">
          <cell r="S33">
            <v>1.3330989</v>
          </cell>
          <cell r="T33">
            <v>1.49894080875</v>
          </cell>
        </row>
        <row r="34">
          <cell r="S34">
            <v>1.3058927999999999</v>
          </cell>
          <cell r="T34">
            <v>1.4722421175</v>
          </cell>
        </row>
        <row r="35">
          <cell r="S35">
            <v>1.1882303881199996</v>
          </cell>
          <cell r="T35">
            <v>1.2865223959499996</v>
          </cell>
        </row>
        <row r="46">
          <cell r="S46">
            <v>4.7024999999999997</v>
          </cell>
          <cell r="T46">
            <v>4.95</v>
          </cell>
        </row>
        <row r="47">
          <cell r="S47">
            <v>4.2322499999999996</v>
          </cell>
          <cell r="T47">
            <v>4.4550000000000001</v>
          </cell>
        </row>
        <row r="48">
          <cell r="S48">
            <v>4.2322499999999996</v>
          </cell>
          <cell r="T48">
            <v>4.4550000000000001</v>
          </cell>
        </row>
        <row r="49">
          <cell r="S49">
            <v>3.8569999999999993</v>
          </cell>
          <cell r="T49">
            <v>4.0599999999999996</v>
          </cell>
        </row>
        <row r="50">
          <cell r="S50">
            <v>3.7192499999999993</v>
          </cell>
          <cell r="T50">
            <v>3.9149999999999996</v>
          </cell>
        </row>
        <row r="51">
          <cell r="S51">
            <v>3.4440845070422532</v>
          </cell>
          <cell r="T51">
            <v>3.6253521126760564</v>
          </cell>
        </row>
        <row r="62">
          <cell r="S62">
            <v>3.3858000000000001</v>
          </cell>
          <cell r="T62">
            <v>3.762</v>
          </cell>
        </row>
        <row r="63">
          <cell r="S63">
            <v>3.0472199999999998</v>
          </cell>
          <cell r="T63">
            <v>3.3857999999999997</v>
          </cell>
        </row>
        <row r="64">
          <cell r="S64">
            <v>3.0472199999999998</v>
          </cell>
          <cell r="T64">
            <v>3.3857999999999997</v>
          </cell>
        </row>
        <row r="65">
          <cell r="S65">
            <v>2.7770399999999995</v>
          </cell>
          <cell r="T65">
            <v>3.0855999999999995</v>
          </cell>
        </row>
        <row r="66">
          <cell r="S66">
            <v>2.6910000000000003</v>
          </cell>
          <cell r="T66">
            <v>2.99</v>
          </cell>
        </row>
        <row r="67">
          <cell r="S67">
            <v>2.4797408450704226</v>
          </cell>
          <cell r="T67">
            <v>2.7552676056338026</v>
          </cell>
        </row>
      </sheetData>
      <sheetData sheetId="32">
        <row r="11">
          <cell r="S11" t="str">
            <v>Coeficient 2027</v>
          </cell>
          <cell r="T11" t="str">
            <v>Coeficient 2027</v>
          </cell>
          <cell r="AI11">
            <v>1</v>
          </cell>
        </row>
        <row r="12">
          <cell r="S12" t="str">
            <v>grad 1 (ipc)</v>
          </cell>
          <cell r="T12" t="str">
            <v xml:space="preserve">  grad 2 (ministere)  </v>
          </cell>
          <cell r="AI12" t="str">
            <v>cod concatenat 1</v>
          </cell>
        </row>
        <row r="13">
          <cell r="S13">
            <v>5.4</v>
          </cell>
          <cell r="T13">
            <v>6</v>
          </cell>
          <cell r="AI13" t="str">
            <v>81.10101001.01.2</v>
          </cell>
        </row>
        <row r="14">
          <cell r="S14">
            <v>5.1896103896103778</v>
          </cell>
          <cell r="T14">
            <v>5.7662337662337526</v>
          </cell>
          <cell r="AI14" t="str">
            <v>81.10101002.02.2</v>
          </cell>
        </row>
        <row r="15">
          <cell r="S15">
            <v>4.9792207792207686</v>
          </cell>
          <cell r="T15">
            <v>5.5324675324675203</v>
          </cell>
          <cell r="AI15" t="str">
            <v>81.10101003.01.2</v>
          </cell>
        </row>
        <row r="16">
          <cell r="S16">
            <v>2.6999999999999931</v>
          </cell>
          <cell r="T16">
            <v>2.9999999999999925</v>
          </cell>
          <cell r="AI16" t="str">
            <v>81.10101004.01.2</v>
          </cell>
        </row>
        <row r="22">
          <cell r="S22" t="str">
            <v>Coeficient 2027</v>
          </cell>
          <cell r="T22" t="str">
            <v>Coeficient 2027</v>
          </cell>
        </row>
        <row r="24">
          <cell r="AI24">
            <v>1</v>
          </cell>
        </row>
        <row r="25">
          <cell r="AI25" t="str">
            <v>cod concatenat 1</v>
          </cell>
        </row>
        <row r="26">
          <cell r="T26">
            <v>6</v>
          </cell>
          <cell r="AI26" t="str">
            <v>81.10102001.01.2</v>
          </cell>
        </row>
        <row r="27">
          <cell r="T27">
            <v>5.7662337662337526</v>
          </cell>
          <cell r="AI27" t="str">
            <v>81.10102002.01.2</v>
          </cell>
        </row>
        <row r="28">
          <cell r="T28">
            <v>5.5324675324675203</v>
          </cell>
          <cell r="AI28" t="str">
            <v>81.10102003.02.2</v>
          </cell>
        </row>
        <row r="36">
          <cell r="S36">
            <v>0.9</v>
          </cell>
        </row>
        <row r="38">
          <cell r="S38" t="str">
            <v>Coeficient 2027</v>
          </cell>
          <cell r="T38" t="str">
            <v>Coeficient 2027</v>
          </cell>
          <cell r="AI38">
            <v>1</v>
          </cell>
        </row>
        <row r="39">
          <cell r="S39" t="str">
            <v>grad 1 (ipc)</v>
          </cell>
          <cell r="T39" t="str">
            <v xml:space="preserve">  grad 2 (ministere)  </v>
          </cell>
          <cell r="AI39" t="str">
            <v>cod concatenat 1</v>
          </cell>
        </row>
        <row r="40">
          <cell r="S40">
            <v>4.95</v>
          </cell>
          <cell r="T40">
            <v>5.5</v>
          </cell>
          <cell r="AI40" t="str">
            <v>81.10103001.05.2</v>
          </cell>
        </row>
        <row r="41">
          <cell r="S41">
            <v>4.4550000000000001</v>
          </cell>
          <cell r="T41">
            <v>4.95</v>
          </cell>
          <cell r="AI41" t="str">
            <v>81.10103002.05.2</v>
          </cell>
        </row>
        <row r="42">
          <cell r="S42">
            <v>4.4550000000000001</v>
          </cell>
          <cell r="T42">
            <v>4.95</v>
          </cell>
          <cell r="AI42" t="str">
            <v>81.10103003.09.2</v>
          </cell>
        </row>
        <row r="43">
          <cell r="S43">
            <v>4.0590000000000002</v>
          </cell>
          <cell r="T43">
            <v>4.51</v>
          </cell>
          <cell r="AI43" t="str">
            <v>81.10103004.12.2</v>
          </cell>
        </row>
        <row r="44">
          <cell r="S44">
            <v>3.9149999999999996</v>
          </cell>
          <cell r="T44">
            <v>4.3499999999999996</v>
          </cell>
          <cell r="AI44" t="str">
            <v>81.10103005.03.2</v>
          </cell>
        </row>
        <row r="45">
          <cell r="S45">
            <v>3.6253521126760564</v>
          </cell>
          <cell r="T45">
            <v>4.028169014084507</v>
          </cell>
          <cell r="AI45" t="str">
            <v>81.10103006.02.2</v>
          </cell>
        </row>
        <row r="46">
          <cell r="S46">
            <v>3.4164116313599999</v>
          </cell>
          <cell r="T46">
            <v>4.0193078016000001</v>
          </cell>
        </row>
        <row r="47">
          <cell r="S47">
            <v>3.1112550000000003</v>
          </cell>
          <cell r="T47">
            <v>3.9212759040000003</v>
          </cell>
        </row>
        <row r="48">
          <cell r="S48">
            <v>3.0816240000000001</v>
          </cell>
          <cell r="T48">
            <v>3.6557246250000004</v>
          </cell>
        </row>
        <row r="49">
          <cell r="S49">
            <v>2.9631000000000003</v>
          </cell>
          <cell r="T49">
            <v>3.4860000000000002</v>
          </cell>
        </row>
        <row r="50">
          <cell r="S50">
            <v>0.85</v>
          </cell>
          <cell r="T50">
            <v>1.175</v>
          </cell>
        </row>
        <row r="51">
          <cell r="S51" t="str">
            <v>Coeficient 2027</v>
          </cell>
          <cell r="T51" t="str">
            <v>Coeficient 2027</v>
          </cell>
        </row>
        <row r="52">
          <cell r="S52" t="str">
            <v>grad 1 (ipc)</v>
          </cell>
          <cell r="T52" t="str">
            <v xml:space="preserve">   grad 2 (ministere)   </v>
          </cell>
        </row>
        <row r="53">
          <cell r="S53">
            <v>2.7441057279999996</v>
          </cell>
          <cell r="T53">
            <v>3.2283596799999996</v>
          </cell>
          <cell r="AI53" t="str">
            <v>cod concatenat 1</v>
          </cell>
        </row>
        <row r="54">
          <cell r="S54">
            <v>2.6385631999999997</v>
          </cell>
          <cell r="T54">
            <v>3.1041919999999998</v>
          </cell>
        </row>
        <row r="55">
          <cell r="S55">
            <v>2.53708</v>
          </cell>
          <cell r="T55">
            <v>2.9847999999999995</v>
          </cell>
        </row>
        <row r="56">
          <cell r="S56">
            <v>2.4990000000000001</v>
          </cell>
          <cell r="T56">
            <v>2.9363250000000001</v>
          </cell>
          <cell r="AI56" t="str">
            <v>81.10104001.01.1</v>
          </cell>
        </row>
        <row r="57">
          <cell r="S57">
            <v>2.4139499999999998</v>
          </cell>
          <cell r="T57">
            <v>2.5105079999999997</v>
          </cell>
          <cell r="AI57" t="str">
            <v>81.10104001.01.2</v>
          </cell>
        </row>
        <row r="58">
          <cell r="S58">
            <v>2.1945000000000001</v>
          </cell>
          <cell r="T58">
            <v>2.2822800000000001</v>
          </cell>
          <cell r="AI58" t="str">
            <v>81.10104001.01.3</v>
          </cell>
        </row>
        <row r="59">
          <cell r="S59">
            <v>2.6771763200000001</v>
          </cell>
          <cell r="T59">
            <v>3.1496192000000001</v>
          </cell>
        </row>
        <row r="60">
          <cell r="S60">
            <v>2.5742080000000001</v>
          </cell>
          <cell r="T60">
            <v>3.0284800000000001</v>
          </cell>
        </row>
        <row r="61">
          <cell r="S61">
            <v>2.4752000000000001</v>
          </cell>
          <cell r="T61">
            <v>2.9119999999999999</v>
          </cell>
        </row>
        <row r="62">
          <cell r="S62">
            <v>2.38</v>
          </cell>
          <cell r="T62">
            <v>2.8</v>
          </cell>
          <cell r="AI62" t="str">
            <v>81.10104002.04.1</v>
          </cell>
        </row>
        <row r="63">
          <cell r="S63">
            <v>2.2989999999999999</v>
          </cell>
          <cell r="T63">
            <v>2.3909600000000002</v>
          </cell>
          <cell r="AI63" t="str">
            <v>81.10104002.04.2</v>
          </cell>
        </row>
        <row r="64">
          <cell r="S64">
            <v>2.09</v>
          </cell>
          <cell r="T64">
            <v>2.1736</v>
          </cell>
          <cell r="AI64" t="str">
            <v>81.10104002.04.3</v>
          </cell>
        </row>
        <row r="65">
          <cell r="S65">
            <v>1.9</v>
          </cell>
          <cell r="T65">
            <v>1.976</v>
          </cell>
          <cell r="AI65" t="str">
            <v>81.10104002.04.4</v>
          </cell>
        </row>
        <row r="66">
          <cell r="S66">
            <v>1.8326</v>
          </cell>
          <cell r="T66">
            <v>1.905904</v>
          </cell>
          <cell r="AI66" t="str">
            <v>81.10104003.01.1</v>
          </cell>
        </row>
        <row r="67">
          <cell r="S67">
            <v>1.77023</v>
          </cell>
          <cell r="T67">
            <v>1.8410392</v>
          </cell>
          <cell r="AI67" t="str">
            <v>81.10104003.01.2</v>
          </cell>
        </row>
        <row r="68">
          <cell r="S68">
            <v>1.6719999999999999</v>
          </cell>
          <cell r="T68">
            <v>1.73888</v>
          </cell>
          <cell r="AI68" t="str">
            <v>81.10104003.01.3</v>
          </cell>
        </row>
        <row r="69">
          <cell r="S69">
            <v>1.6339999999999999</v>
          </cell>
          <cell r="T69">
            <v>1.69936</v>
          </cell>
          <cell r="AI69" t="str">
            <v>81.10104003.01.4</v>
          </cell>
        </row>
        <row r="70">
          <cell r="S70">
            <v>1.768459</v>
          </cell>
          <cell r="T70">
            <v>1.83919736</v>
          </cell>
          <cell r="AI70" t="str">
            <v>81.10104004.01.1</v>
          </cell>
        </row>
        <row r="71">
          <cell r="S71">
            <v>1.7082719499999999</v>
          </cell>
          <cell r="T71">
            <v>1.7766028279999999</v>
          </cell>
          <cell r="AI71" t="str">
            <v>81.10104004.01.2</v>
          </cell>
        </row>
        <row r="72">
          <cell r="S72">
            <v>1.6134799999999998</v>
          </cell>
          <cell r="T72">
            <v>1.6780191999999998</v>
          </cell>
          <cell r="AI72" t="str">
            <v>81.10104004.01.3</v>
          </cell>
        </row>
        <row r="73">
          <cell r="S73">
            <v>1.5686399999999998</v>
          </cell>
          <cell r="T73">
            <v>1.6313855999999998</v>
          </cell>
          <cell r="AI73" t="str">
            <v>81.10104004.01.4</v>
          </cell>
        </row>
        <row r="79">
          <cell r="S79" t="str">
            <v>% crestere salariul brut vs.curent</v>
          </cell>
          <cell r="T79" t="str">
            <v>Coeficient 2027</v>
          </cell>
        </row>
        <row r="80">
          <cell r="AI80" t="str">
            <v>cod concatenat 1</v>
          </cell>
        </row>
        <row r="81">
          <cell r="S81">
            <v>0.2260092027121654</v>
          </cell>
          <cell r="T81">
            <v>2.8</v>
          </cell>
          <cell r="AI81" t="str">
            <v>81.10105001.01.1</v>
          </cell>
        </row>
        <row r="82">
          <cell r="S82">
            <v>0.23424798455439166</v>
          </cell>
          <cell r="T82">
            <v>2.3909600000000002</v>
          </cell>
          <cell r="AI82" t="str">
            <v>81.10105002.01.1</v>
          </cell>
        </row>
        <row r="83">
          <cell r="S83">
            <v>0.39824459782136534</v>
          </cell>
          <cell r="T83">
            <v>2.1736</v>
          </cell>
          <cell r="AI83" t="str">
            <v>81.10105003.01.1</v>
          </cell>
        </row>
        <row r="84">
          <cell r="S84">
            <v>0.17270445476815866</v>
          </cell>
          <cell r="T84">
            <v>1.765425</v>
          </cell>
          <cell r="AI84" t="str">
            <v>81.10105004.01.1</v>
          </cell>
        </row>
        <row r="85">
          <cell r="S85">
            <v>0.26555869752374339</v>
          </cell>
          <cell r="T85">
            <v>1.7461675000000001</v>
          </cell>
          <cell r="AI85" t="str">
            <v>81.10105005.03.1</v>
          </cell>
        </row>
        <row r="86">
          <cell r="S86">
            <v>0.26555869752374339</v>
          </cell>
          <cell r="T86">
            <v>1.7109079543320032</v>
          </cell>
          <cell r="AI86" t="str">
            <v>81.10105006.03.1</v>
          </cell>
        </row>
        <row r="87">
          <cell r="S87">
            <v>0.2916401851793966</v>
          </cell>
          <cell r="T87">
            <v>1.6528544512341237</v>
          </cell>
          <cell r="AI87" t="str">
            <v>81.10105007.03.1</v>
          </cell>
        </row>
        <row r="88">
          <cell r="S88">
            <v>0.17270445476815843</v>
          </cell>
          <cell r="T88">
            <v>2.8</v>
          </cell>
          <cell r="AI88" t="str">
            <v>81.10105008.01.1</v>
          </cell>
        </row>
        <row r="89">
          <cell r="S89">
            <v>0.32163792052371454</v>
          </cell>
          <cell r="T89">
            <v>2.4989999999999997</v>
          </cell>
          <cell r="AI89" t="str">
            <v>81.10105009.04.1</v>
          </cell>
        </row>
        <row r="90">
          <cell r="S90">
            <v>0.20956302486330358</v>
          </cell>
          <cell r="T90">
            <v>2.3199999999999998</v>
          </cell>
          <cell r="AI90" t="str">
            <v>81.10105009.04.2</v>
          </cell>
        </row>
        <row r="91">
          <cell r="S91">
            <v>0.37025464457356061</v>
          </cell>
          <cell r="T91">
            <v>2.11</v>
          </cell>
          <cell r="AI91" t="str">
            <v>81.10105009.04.3</v>
          </cell>
        </row>
        <row r="92">
          <cell r="S92">
            <v>0.46549443805140034</v>
          </cell>
          <cell r="T92">
            <v>1.92</v>
          </cell>
          <cell r="AI92" t="str">
            <v>81.10105009.04.4</v>
          </cell>
        </row>
        <row r="93">
          <cell r="S93">
            <v>0.32172791747259843</v>
          </cell>
          <cell r="T93">
            <v>2.4989999999999997</v>
          </cell>
          <cell r="AI93" t="str">
            <v>81.10105010.01.1</v>
          </cell>
        </row>
        <row r="94">
          <cell r="S94">
            <v>0.20952005986300626</v>
          </cell>
          <cell r="T94">
            <v>2.3199999999999998</v>
          </cell>
          <cell r="AI94" t="str">
            <v>81.10105010.01.2</v>
          </cell>
        </row>
        <row r="95">
          <cell r="S95">
            <v>0.37027970586493786</v>
          </cell>
          <cell r="T95">
            <v>2.11</v>
          </cell>
          <cell r="AI95" t="str">
            <v>81.10105010.01.3</v>
          </cell>
        </row>
        <row r="96">
          <cell r="S96">
            <v>0.46549443805140034</v>
          </cell>
          <cell r="T96">
            <v>1.92</v>
          </cell>
          <cell r="AI96" t="str">
            <v>81.10105010.01.4</v>
          </cell>
        </row>
        <row r="97">
          <cell r="S97">
            <v>0.22505984573251214</v>
          </cell>
          <cell r="T97">
            <v>1.86778592</v>
          </cell>
          <cell r="AI97" t="str">
            <v>81.10105011.02.1</v>
          </cell>
        </row>
        <row r="98">
          <cell r="S98">
            <v>0.29242496172981669</v>
          </cell>
          <cell r="T98">
            <v>1.8042184159999999</v>
          </cell>
          <cell r="AI98" t="str">
            <v>81.10105011.02.2</v>
          </cell>
        </row>
        <row r="99">
          <cell r="S99">
            <v>0.24644346939257078</v>
          </cell>
          <cell r="T99">
            <v>1.7041024</v>
          </cell>
          <cell r="AI99" t="str">
            <v>81.10105011.02.3</v>
          </cell>
        </row>
        <row r="100">
          <cell r="S100">
            <v>0.29306093663911859</v>
          </cell>
          <cell r="T100">
            <v>1.6653727999999999</v>
          </cell>
          <cell r="AI100" t="str">
            <v>81.10105011.02.4</v>
          </cell>
        </row>
        <row r="101">
          <cell r="S101">
            <v>0.28979836750373966</v>
          </cell>
          <cell r="T101">
            <v>1.8024134128</v>
          </cell>
          <cell r="AI101" t="str">
            <v>81.10105012.03.1</v>
          </cell>
        </row>
        <row r="102">
          <cell r="S102">
            <v>0.31761212705485287</v>
          </cell>
          <cell r="T102">
            <v>1.7410707714399998</v>
          </cell>
          <cell r="AI102" t="str">
            <v>81.10105012.03.2</v>
          </cell>
        </row>
        <row r="103">
          <cell r="S103">
            <v>0.27682249696969752</v>
          </cell>
          <cell r="T103">
            <v>1.6444588159999998</v>
          </cell>
          <cell r="AI103" t="str">
            <v>81.10105012.03.3</v>
          </cell>
        </row>
        <row r="104">
          <cell r="S104">
            <v>0.32386515839838825</v>
          </cell>
          <cell r="T104">
            <v>1.5987578879999997</v>
          </cell>
          <cell r="AI104" t="str">
            <v>81.10105012.03.4</v>
          </cell>
        </row>
        <row r="105">
          <cell r="S105">
            <v>0.17270445476815843</v>
          </cell>
          <cell r="T105">
            <v>2.8</v>
          </cell>
          <cell r="AI105" t="str">
            <v>81.10105013.02.1</v>
          </cell>
        </row>
        <row r="106">
          <cell r="S106">
            <v>0.23424798455439144</v>
          </cell>
          <cell r="T106">
            <v>2.3909600000000002</v>
          </cell>
          <cell r="AI106" t="str">
            <v>81.10105013.02.2</v>
          </cell>
        </row>
        <row r="107">
          <cell r="S107">
            <v>0.39824459782136512</v>
          </cell>
          <cell r="T107">
            <v>2.1736</v>
          </cell>
          <cell r="AI107" t="str">
            <v>81.10105013.02.3</v>
          </cell>
        </row>
        <row r="108">
          <cell r="S108">
            <v>0.49540248780755136</v>
          </cell>
          <cell r="T108">
            <v>1.976</v>
          </cell>
          <cell r="AI108" t="str">
            <v>81.10105013.02.4</v>
          </cell>
        </row>
        <row r="109">
          <cell r="S109">
            <v>0.17270445476815843</v>
          </cell>
          <cell r="T109">
            <v>2.3520000000000008</v>
          </cell>
          <cell r="AI109" t="str">
            <v>81.10105014.01.1</v>
          </cell>
        </row>
        <row r="110">
          <cell r="S110">
            <v>0.23424798455439166</v>
          </cell>
          <cell r="T110">
            <v>2.1521221149999996</v>
          </cell>
          <cell r="AI110" t="str">
            <v>81.10105014.01.2</v>
          </cell>
        </row>
        <row r="111">
          <cell r="S111">
            <v>0.3982445978213649</v>
          </cell>
          <cell r="T111">
            <v>2.1332985579487471</v>
          </cell>
          <cell r="AI111" t="str">
            <v>81.10105014.01.3</v>
          </cell>
        </row>
        <row r="112">
          <cell r="S112">
            <v>0.49540248780755136</v>
          </cell>
          <cell r="T112">
            <v>1.976</v>
          </cell>
          <cell r="AI112" t="str">
            <v>81.10105014.01.4</v>
          </cell>
        </row>
        <row r="116">
          <cell r="T116">
            <v>3.44</v>
          </cell>
        </row>
        <row r="117">
          <cell r="T117">
            <v>3.9478949999999999</v>
          </cell>
        </row>
        <row r="119">
          <cell r="S119" t="str">
            <v>% crestere salariul brut vs.curent</v>
          </cell>
          <cell r="T119" t="str">
            <v>Coeficient 2027</v>
          </cell>
        </row>
        <row r="120">
          <cell r="AI120" t="str">
            <v>cod concatenat 1</v>
          </cell>
        </row>
        <row r="121">
          <cell r="S121">
            <v>0.11530856901422415</v>
          </cell>
          <cell r="T121">
            <v>3.1709999999999998</v>
          </cell>
          <cell r="AI121" t="str">
            <v>81.10106001.01.1</v>
          </cell>
        </row>
        <row r="122">
          <cell r="S122">
            <v>0.172950718614719</v>
          </cell>
          <cell r="T122">
            <v>3.0199999999999996</v>
          </cell>
          <cell r="AI122" t="str">
            <v>81.10106001.01.2</v>
          </cell>
        </row>
        <row r="123">
          <cell r="S123">
            <v>0.20302637806637813</v>
          </cell>
          <cell r="T123">
            <v>2.8761904761904757</v>
          </cell>
          <cell r="AI123" t="str">
            <v>81.10106001.01.3</v>
          </cell>
        </row>
      </sheetData>
      <sheetData sheetId="33">
        <row r="1">
          <cell r="T1" t="str">
            <v>vertical!A1</v>
          </cell>
        </row>
        <row r="4">
          <cell r="S4">
            <v>0.88</v>
          </cell>
          <cell r="T4">
            <v>0.91500000000000004</v>
          </cell>
        </row>
        <row r="8">
          <cell r="S8" t="str">
            <v>Coeficient</v>
          </cell>
        </row>
        <row r="9">
          <cell r="S9" t="str">
            <v>Coeficient 2027</v>
          </cell>
          <cell r="T9" t="str">
            <v>Coeficient 2027</v>
          </cell>
          <cell r="AI9">
            <v>1</v>
          </cell>
        </row>
        <row r="10">
          <cell r="S10" t="str">
            <v>grad 1 (ipc)</v>
          </cell>
          <cell r="T10" t="str">
            <v xml:space="preserve">  grad 2 (ministere)  </v>
          </cell>
          <cell r="AI10" t="str">
            <v>cod concatenat 1</v>
          </cell>
        </row>
        <row r="11">
          <cell r="S11">
            <v>4.5979999999999999</v>
          </cell>
          <cell r="T11">
            <v>4.84</v>
          </cell>
          <cell r="AI11" t="str">
            <v>81.20107001.02.2</v>
          </cell>
        </row>
        <row r="12">
          <cell r="S12">
            <v>4.1381999999999994</v>
          </cell>
          <cell r="T12">
            <v>4.3559999999999999</v>
          </cell>
          <cell r="AI12" t="str">
            <v>81.20107002.04.2</v>
          </cell>
        </row>
        <row r="13">
          <cell r="S13">
            <v>4.1381999999999994</v>
          </cell>
          <cell r="T13">
            <v>4.3559999999999999</v>
          </cell>
          <cell r="AI13" t="str">
            <v>81.20107003.06.2</v>
          </cell>
        </row>
        <row r="14">
          <cell r="S14">
            <v>3.7703599999999997</v>
          </cell>
          <cell r="T14">
            <v>3.9687999999999999</v>
          </cell>
          <cell r="AI14" t="str">
            <v>81.20107004.09.2</v>
          </cell>
        </row>
        <row r="15">
          <cell r="S15">
            <v>3.6365999999999996</v>
          </cell>
          <cell r="T15">
            <v>3.8279999999999998</v>
          </cell>
          <cell r="AI15" t="str">
            <v>81.20107005.02.2</v>
          </cell>
        </row>
        <row r="16">
          <cell r="S16">
            <v>3.3675492957746478</v>
          </cell>
          <cell r="T16">
            <v>3.5447887323943661</v>
          </cell>
          <cell r="AI16" t="str">
            <v>81.20107006.02.2</v>
          </cell>
        </row>
        <row r="18">
          <cell r="T18">
            <v>2.8759353112788477</v>
          </cell>
        </row>
        <row r="21">
          <cell r="T21">
            <v>0.91</v>
          </cell>
        </row>
        <row r="22">
          <cell r="S22" t="str">
            <v>Coeficient 2027</v>
          </cell>
          <cell r="T22" t="str">
            <v>Coeficient 2027</v>
          </cell>
        </row>
        <row r="23">
          <cell r="S23" t="str">
            <v>grad 1 (ipc)</v>
          </cell>
          <cell r="T23" t="str">
            <v xml:space="preserve">   grad 2 (ministere)   </v>
          </cell>
          <cell r="AI23" t="str">
            <v>cod concatenat 1</v>
          </cell>
        </row>
        <row r="24">
          <cell r="T24">
            <v>2.3099882018303997</v>
          </cell>
        </row>
        <row r="25">
          <cell r="T25">
            <v>2.2694282083199995</v>
          </cell>
        </row>
        <row r="26">
          <cell r="T26">
            <v>2.2517853539999999</v>
          </cell>
        </row>
        <row r="27">
          <cell r="T27">
            <v>2.2522862250000002</v>
          </cell>
          <cell r="AI27" t="str">
            <v>81.20108001.01.1</v>
          </cell>
        </row>
        <row r="28">
          <cell r="T28">
            <v>2.1756327862499996</v>
          </cell>
          <cell r="AI28" t="str">
            <v>81.20108001.01.2</v>
          </cell>
        </row>
        <row r="29">
          <cell r="T29">
            <v>1.9778479875000003</v>
          </cell>
          <cell r="AI29" t="str">
            <v>81.20108001.01.3</v>
          </cell>
        </row>
        <row r="30">
          <cell r="T30">
            <v>2.3026393528320002</v>
          </cell>
        </row>
        <row r="31">
          <cell r="T31">
            <v>2.2611843072000002</v>
          </cell>
        </row>
        <row r="32">
          <cell r="T32">
            <v>2.21951184</v>
          </cell>
        </row>
        <row r="33">
          <cell r="T33">
            <v>2.15</v>
          </cell>
          <cell r="AI33" t="str">
            <v>81.20108002.04.1</v>
          </cell>
        </row>
        <row r="34">
          <cell r="T34">
            <v>2.0699999999999998</v>
          </cell>
          <cell r="AI34" t="str">
            <v>81.20108002.04.2</v>
          </cell>
        </row>
        <row r="35">
          <cell r="T35">
            <v>1.88</v>
          </cell>
          <cell r="AI35" t="str">
            <v>81.20108002.04.3</v>
          </cell>
        </row>
        <row r="36">
          <cell r="T36">
            <v>1.71</v>
          </cell>
          <cell r="AI36" t="str">
            <v>81.20108002.04.4</v>
          </cell>
        </row>
        <row r="37">
          <cell r="T37">
            <v>1.6768290000000001</v>
          </cell>
          <cell r="AI37" t="str">
            <v>81.20108003.01.1</v>
          </cell>
        </row>
        <row r="38">
          <cell r="T38">
            <v>1.61976045</v>
          </cell>
          <cell r="AI38" t="str">
            <v>81.20108003.01.2</v>
          </cell>
        </row>
        <row r="39">
          <cell r="T39">
            <v>1.5298799999999999</v>
          </cell>
          <cell r="AI39" t="str">
            <v>81.20108003.01.3</v>
          </cell>
        </row>
        <row r="40">
          <cell r="T40">
            <v>1.4951099999999999</v>
          </cell>
          <cell r="AI40" t="str">
            <v>81.20108003.01.4</v>
          </cell>
        </row>
        <row r="41">
          <cell r="T41">
            <v>1.618139985</v>
          </cell>
          <cell r="AI41" t="str">
            <v>81.20108004.01.1</v>
          </cell>
        </row>
        <row r="42">
          <cell r="T42">
            <v>1.5630688342499999</v>
          </cell>
          <cell r="AI42" t="str">
            <v>81.20108004.01.2</v>
          </cell>
        </row>
        <row r="43">
          <cell r="T43">
            <v>1.4763341999999999</v>
          </cell>
          <cell r="AI43" t="str">
            <v>81.20108004.01.3</v>
          </cell>
        </row>
        <row r="44">
          <cell r="T44">
            <v>1.4353056</v>
          </cell>
          <cell r="AI44" t="str">
            <v>81.20108004.01.4</v>
          </cell>
        </row>
        <row r="46">
          <cell r="T46">
            <v>0.85</v>
          </cell>
        </row>
        <row r="48">
          <cell r="S48" t="str">
            <v>Coeficient 2027</v>
          </cell>
          <cell r="T48" t="str">
            <v>Coeficient 2027</v>
          </cell>
        </row>
        <row r="49">
          <cell r="S49" t="str">
            <v>grad 1 (ipc)</v>
          </cell>
          <cell r="T49" t="str">
            <v xml:space="preserve">   grad 2 (ministere)   </v>
          </cell>
          <cell r="AI49" t="str">
            <v>cod concatenat 1</v>
          </cell>
        </row>
        <row r="50">
          <cell r="T50">
            <v>2.2490999999999999</v>
          </cell>
          <cell r="AI50" t="str">
            <v>81.20109001.03.1</v>
          </cell>
        </row>
        <row r="51">
          <cell r="T51">
            <v>2.0415999999999999</v>
          </cell>
          <cell r="AI51" t="str">
            <v>81.20109001.03.2</v>
          </cell>
        </row>
        <row r="52">
          <cell r="T52">
            <v>1.8568</v>
          </cell>
          <cell r="AI52" t="str">
            <v>81.20109001.03.3</v>
          </cell>
        </row>
        <row r="53">
          <cell r="T53">
            <v>1.6896</v>
          </cell>
          <cell r="AI53" t="str">
            <v>81.20109001.03.4</v>
          </cell>
        </row>
        <row r="54">
          <cell r="T54">
            <v>2.2490999999999999</v>
          </cell>
          <cell r="AI54" t="str">
            <v>81.20109002.01.1</v>
          </cell>
        </row>
        <row r="55">
          <cell r="T55">
            <v>2.0415999999999999</v>
          </cell>
          <cell r="AI55" t="str">
            <v>81.20109002.01.2</v>
          </cell>
        </row>
        <row r="56">
          <cell r="T56">
            <v>1.8568</v>
          </cell>
          <cell r="AI56" t="str">
            <v>81.20109002.01.3</v>
          </cell>
        </row>
        <row r="57">
          <cell r="T57">
            <v>1.6896</v>
          </cell>
          <cell r="AI57" t="str">
            <v>81.20109002.01.4</v>
          </cell>
        </row>
        <row r="58">
          <cell r="T58">
            <v>1.5689401727999999</v>
          </cell>
          <cell r="AI58" t="str">
            <v>81.20109003.01.1</v>
          </cell>
        </row>
        <row r="59">
          <cell r="T59">
            <v>1.5155434694399998</v>
          </cell>
          <cell r="AI59" t="str">
            <v>81.20109003.01.2</v>
          </cell>
        </row>
        <row r="60">
          <cell r="T60">
            <v>1.431446016</v>
          </cell>
          <cell r="AI60" t="str">
            <v>81.20109003.01.3</v>
          </cell>
        </row>
        <row r="61">
          <cell r="T61">
            <v>1.3989131519999998</v>
          </cell>
          <cell r="AI61" t="str">
            <v>81.20109003.01.4</v>
          </cell>
        </row>
        <row r="62">
          <cell r="T62">
            <v>1.5140272667520001</v>
          </cell>
          <cell r="AI62" t="str">
            <v>81.20109004.01.1</v>
          </cell>
        </row>
        <row r="63">
          <cell r="T63">
            <v>1.4624994480095999</v>
          </cell>
          <cell r="AI63" t="str">
            <v>81.20109004.01.2</v>
          </cell>
        </row>
        <row r="64">
          <cell r="T64">
            <v>1.3813454054399998</v>
          </cell>
          <cell r="AI64" t="str">
            <v>81.20109004.01.3</v>
          </cell>
        </row>
        <row r="65">
          <cell r="T65">
            <v>1.3429566259199996</v>
          </cell>
          <cell r="AI65" t="str">
            <v>81.20109004.01.4</v>
          </cell>
        </row>
      </sheetData>
      <sheetData sheetId="34"/>
      <sheetData sheetId="35">
        <row r="3">
          <cell r="S3">
            <v>1.45</v>
          </cell>
          <cell r="T3">
            <v>1.38</v>
          </cell>
        </row>
        <row r="4">
          <cell r="S4">
            <v>1.45</v>
          </cell>
          <cell r="T4">
            <v>1.37</v>
          </cell>
        </row>
        <row r="7">
          <cell r="S7" t="str">
            <v>Coeficient</v>
          </cell>
        </row>
        <row r="8">
          <cell r="S8" t="str">
            <v>Coeficient 2027</v>
          </cell>
          <cell r="T8" t="str">
            <v>Coeficient 2027</v>
          </cell>
          <cell r="AI8">
            <v>1</v>
          </cell>
        </row>
        <row r="9">
          <cell r="S9" t="str">
            <v>PMB</v>
          </cell>
          <cell r="T9" t="str">
            <v>județe, smb, municipii</v>
          </cell>
          <cell r="AI9" t="str">
            <v>cod concatenat 1</v>
          </cell>
        </row>
        <row r="10">
          <cell r="S10">
            <v>4.95</v>
          </cell>
          <cell r="T10">
            <v>4.7024999999999997</v>
          </cell>
          <cell r="AI10" t="str">
            <v>81.30110001.01.2</v>
          </cell>
        </row>
        <row r="11">
          <cell r="S11">
            <v>4.7024999999999997</v>
          </cell>
          <cell r="T11">
            <v>4.5238049999999994</v>
          </cell>
          <cell r="AI11" t="str">
            <v>81.30110002.02.2</v>
          </cell>
        </row>
        <row r="12">
          <cell r="S12">
            <v>4.7024999999999997</v>
          </cell>
          <cell r="T12">
            <v>4.5238049999999994</v>
          </cell>
          <cell r="AI12" t="str">
            <v>81.30110003.01.2</v>
          </cell>
        </row>
        <row r="13">
          <cell r="S13">
            <v>4.3658999999999999</v>
          </cell>
          <cell r="T13">
            <v>4.1476049999999995</v>
          </cell>
          <cell r="AI13" t="str">
            <v>81.30110004.02.2</v>
          </cell>
        </row>
        <row r="14">
          <cell r="S14">
            <v>4.3658999999999999</v>
          </cell>
          <cell r="T14">
            <v>4.1476049999999995</v>
          </cell>
          <cell r="AI14" t="str">
            <v>81.30110005.05.2</v>
          </cell>
        </row>
        <row r="15">
          <cell r="S15">
            <v>3.9981150000000003</v>
          </cell>
          <cell r="T15">
            <v>3.7982092500000002</v>
          </cell>
          <cell r="AI15" t="str">
            <v>81.30110006.08.2</v>
          </cell>
        </row>
        <row r="16">
          <cell r="S16">
            <v>3.9149999999999996</v>
          </cell>
          <cell r="T16">
            <v>3.7192499999999993</v>
          </cell>
          <cell r="AI16" t="str">
            <v>81.30110007.02.2</v>
          </cell>
        </row>
        <row r="17">
          <cell r="S17">
            <v>3.4440845070422532</v>
          </cell>
          <cell r="T17">
            <v>3.2718802816901404</v>
          </cell>
          <cell r="AI17" t="str">
            <v>81.30110008.03.2</v>
          </cell>
        </row>
        <row r="18">
          <cell r="S18">
            <v>4.3658999999999999</v>
          </cell>
          <cell r="T18">
            <v>4.1476049999999995</v>
          </cell>
        </row>
        <row r="21">
          <cell r="S21">
            <v>3.3762185533440001</v>
          </cell>
          <cell r="T21">
            <v>3.2074076256768</v>
          </cell>
        </row>
        <row r="24">
          <cell r="S24">
            <v>1.23</v>
          </cell>
          <cell r="T24">
            <v>1.1675</v>
          </cell>
        </row>
        <row r="25">
          <cell r="S25">
            <v>1.22</v>
          </cell>
          <cell r="T25">
            <v>1.1499999999999999</v>
          </cell>
        </row>
        <row r="26">
          <cell r="T26">
            <v>2.5644999999999998</v>
          </cell>
        </row>
        <row r="27">
          <cell r="S27" t="str">
            <v>Coeficient 2027</v>
          </cell>
          <cell r="T27" t="str">
            <v>Coeficient 2027</v>
          </cell>
        </row>
        <row r="28">
          <cell r="S28" t="str">
            <v>PMB</v>
          </cell>
          <cell r="T28" t="str">
            <v>județe, smb, municipii</v>
          </cell>
          <cell r="AI28" t="str">
            <v>cod concatenat 1</v>
          </cell>
        </row>
        <row r="29">
          <cell r="S29">
            <v>2.7118221311999999</v>
          </cell>
          <cell r="T29">
            <v>2.5762310246399998</v>
          </cell>
        </row>
        <row r="30">
          <cell r="S30">
            <v>2.6075212799999994</v>
          </cell>
          <cell r="T30">
            <v>2.4771452159999994</v>
          </cell>
        </row>
        <row r="31">
          <cell r="S31">
            <v>2.5072319999999997</v>
          </cell>
          <cell r="T31">
            <v>2.3818703999999995</v>
          </cell>
        </row>
        <row r="32">
          <cell r="S32">
            <v>2.4695999999999998</v>
          </cell>
          <cell r="T32">
            <v>2.3461199999999995</v>
          </cell>
          <cell r="AI32" t="str">
            <v>81.30111001.01.1</v>
          </cell>
        </row>
        <row r="33">
          <cell r="S33">
            <v>2.3656709999999999</v>
          </cell>
          <cell r="T33">
            <v>2.2473874499999997</v>
          </cell>
          <cell r="AI33" t="str">
            <v>81.30111001.01.2</v>
          </cell>
        </row>
        <row r="34">
          <cell r="S34">
            <v>2.1506099999999999</v>
          </cell>
          <cell r="T34">
            <v>2.0430794999999997</v>
          </cell>
          <cell r="AI34" t="str">
            <v>81.30111001.01.3</v>
          </cell>
        </row>
        <row r="35">
          <cell r="S35">
            <v>2.645680128</v>
          </cell>
          <cell r="T35">
            <v>2.5133961216</v>
          </cell>
        </row>
        <row r="36">
          <cell r="S36">
            <v>2.5439232000000001</v>
          </cell>
          <cell r="T36">
            <v>2.41672704</v>
          </cell>
        </row>
        <row r="37">
          <cell r="S37">
            <v>2.4460799999999998</v>
          </cell>
          <cell r="T37">
            <v>2.3237759999999996</v>
          </cell>
        </row>
        <row r="38">
          <cell r="S38">
            <v>2.3519999999999999</v>
          </cell>
          <cell r="T38">
            <v>2.23</v>
          </cell>
          <cell r="AI38" t="str">
            <v>81.30111002.04.1</v>
          </cell>
        </row>
        <row r="39">
          <cell r="S39">
            <v>2.23</v>
          </cell>
          <cell r="T39">
            <v>2.1403689999999997</v>
          </cell>
          <cell r="AI39" t="str">
            <v>81.30111002.04.2</v>
          </cell>
        </row>
        <row r="40">
          <cell r="S40">
            <v>2.02</v>
          </cell>
          <cell r="T40">
            <v>1.9457899999999999</v>
          </cell>
          <cell r="AI40" t="str">
            <v>81.30111002.04.3</v>
          </cell>
        </row>
        <row r="41">
          <cell r="S41">
            <v>1.84</v>
          </cell>
          <cell r="T41">
            <v>1.7688999999999997</v>
          </cell>
          <cell r="AI41" t="str">
            <v>81.30111002.04.4</v>
          </cell>
        </row>
        <row r="42">
          <cell r="S42">
            <v>1.8326</v>
          </cell>
          <cell r="T42">
            <v>1.7204879999999998</v>
          </cell>
          <cell r="AI42" t="str">
            <v>81.30111003.01.1</v>
          </cell>
        </row>
        <row r="43">
          <cell r="S43">
            <v>1.77023</v>
          </cell>
          <cell r="T43">
            <v>1.6480841299999998</v>
          </cell>
          <cell r="AI43" t="str">
            <v>81.30111003.01.2</v>
          </cell>
        </row>
        <row r="44">
          <cell r="S44">
            <v>1.6719999999999999</v>
          </cell>
          <cell r="T44">
            <v>1.5566319999999998</v>
          </cell>
          <cell r="AI44" t="str">
            <v>81.30111003.01.3</v>
          </cell>
        </row>
        <row r="45">
          <cell r="S45">
            <v>1.6339999999999999</v>
          </cell>
          <cell r="T45">
            <v>1.5212539999999999</v>
          </cell>
          <cell r="AI45" t="str">
            <v>81.30111003.01.4</v>
          </cell>
        </row>
        <row r="46">
          <cell r="S46">
            <v>1.768459</v>
          </cell>
          <cell r="T46">
            <v>1.6602709199999997</v>
          </cell>
          <cell r="AI46" t="str">
            <v>81.30111004.01.1</v>
          </cell>
        </row>
        <row r="47">
          <cell r="S47">
            <v>1.7082719499999999</v>
          </cell>
          <cell r="T47">
            <v>1.5904011854499998</v>
          </cell>
          <cell r="AI47" t="str">
            <v>81.30111004.01.2</v>
          </cell>
        </row>
        <row r="48">
          <cell r="S48">
            <v>1.6134799999999998</v>
          </cell>
          <cell r="T48">
            <v>1.5021498799999997</v>
          </cell>
          <cell r="AI48" t="str">
            <v>81.30111004.01.3</v>
          </cell>
        </row>
        <row r="49">
          <cell r="S49">
            <v>1.5686399999999998</v>
          </cell>
          <cell r="T49">
            <v>1.4604038399999997</v>
          </cell>
          <cell r="AI49" t="str">
            <v>81.30111004.01.4</v>
          </cell>
        </row>
      </sheetData>
      <sheetData sheetId="36">
        <row r="3">
          <cell r="T3">
            <v>1.21</v>
          </cell>
        </row>
        <row r="4">
          <cell r="T4">
            <v>1.21</v>
          </cell>
        </row>
        <row r="5">
          <cell r="T5">
            <v>0.95</v>
          </cell>
        </row>
        <row r="8">
          <cell r="S8" t="str">
            <v>Coeficient 2027</v>
          </cell>
          <cell r="T8" t="str">
            <v>Coeficient 2027</v>
          </cell>
          <cell r="AI8">
            <v>1</v>
          </cell>
        </row>
        <row r="9">
          <cell r="S9" t="str">
            <v>instituțiile publice de interes local</v>
          </cell>
          <cell r="T9" t="str">
            <v>primăriile</v>
          </cell>
          <cell r="AI9" t="str">
            <v>cod concatenat 1</v>
          </cell>
        </row>
        <row r="10">
          <cell r="S10">
            <v>4.0279999999999996</v>
          </cell>
          <cell r="T10">
            <v>4.24</v>
          </cell>
          <cell r="AI10" t="str">
            <v>81.30110001.01.2</v>
          </cell>
        </row>
        <row r="11">
          <cell r="S11">
            <v>3.7243799999999996</v>
          </cell>
          <cell r="T11">
            <v>3.9203999999999999</v>
          </cell>
          <cell r="AI11" t="str">
            <v>81.30110002.02.2</v>
          </cell>
        </row>
        <row r="12">
          <cell r="S12">
            <v>3.7243799999999996</v>
          </cell>
          <cell r="T12">
            <v>3.9203999999999999</v>
          </cell>
          <cell r="AI12" t="str">
            <v>81.30110003.01.2</v>
          </cell>
        </row>
        <row r="13">
          <cell r="S13">
            <v>3.4636733999999998</v>
          </cell>
          <cell r="T13">
            <v>3.645972</v>
          </cell>
          <cell r="AI13" t="str">
            <v>81.30110004.02.2</v>
          </cell>
        </row>
        <row r="14">
          <cell r="S14">
            <v>3.4636733999999998</v>
          </cell>
          <cell r="T14">
            <v>3.645972</v>
          </cell>
          <cell r="AI14" t="str">
            <v>81.30110005.05.2</v>
          </cell>
        </row>
        <row r="15">
          <cell r="S15">
            <v>3.2236577999999998</v>
          </cell>
          <cell r="T15">
            <v>3.3933239999999998</v>
          </cell>
          <cell r="AI15" t="str">
            <v>81.30110006.08.2</v>
          </cell>
        </row>
        <row r="16">
          <cell r="S16">
            <v>3.1092929999999996</v>
          </cell>
          <cell r="T16">
            <v>3.2729399999999997</v>
          </cell>
          <cell r="AI16" t="str">
            <v>81.30110007.02.2</v>
          </cell>
        </row>
        <row r="17">
          <cell r="S17">
            <v>2.8792546478873238</v>
          </cell>
          <cell r="T17">
            <v>3.030794366197183</v>
          </cell>
          <cell r="AI17" t="str">
            <v>81.30110008.03.2</v>
          </cell>
        </row>
        <row r="18">
          <cell r="S18">
            <v>3.645972</v>
          </cell>
        </row>
        <row r="21">
          <cell r="T21">
            <v>2.7141000000000006</v>
          </cell>
        </row>
        <row r="24">
          <cell r="T24">
            <v>1.1100000000000001</v>
          </cell>
        </row>
        <row r="27">
          <cell r="S27" t="str">
            <v>Coeficient 2027</v>
          </cell>
          <cell r="T27" t="str">
            <v>Coeficient 2027</v>
          </cell>
        </row>
        <row r="28">
          <cell r="S28" t="str">
            <v>instituțiile publice de interes local</v>
          </cell>
          <cell r="T28" t="str">
            <v>primăriile</v>
          </cell>
          <cell r="AI28" t="str">
            <v>cod concatenat 1</v>
          </cell>
        </row>
        <row r="29">
          <cell r="S29">
            <v>2.08</v>
          </cell>
          <cell r="T29">
            <v>2.19</v>
          </cell>
        </row>
        <row r="30">
          <cell r="S30">
            <v>2.0499999999999998</v>
          </cell>
          <cell r="T30">
            <v>2.16</v>
          </cell>
        </row>
        <row r="31">
          <cell r="S31">
            <v>2.0299999999999998</v>
          </cell>
          <cell r="T31">
            <v>2.14</v>
          </cell>
        </row>
        <row r="32">
          <cell r="S32">
            <v>2.0699999999999998</v>
          </cell>
          <cell r="T32">
            <v>2.1800000000000002</v>
          </cell>
          <cell r="AI32" t="str">
            <v>81.30111001.01.1</v>
          </cell>
        </row>
        <row r="33">
          <cell r="S33">
            <v>1.97</v>
          </cell>
          <cell r="T33">
            <v>2.0699999999999998</v>
          </cell>
          <cell r="AI33" t="str">
            <v>81.30111001.01.2</v>
          </cell>
        </row>
        <row r="34">
          <cell r="S34">
            <v>1.79</v>
          </cell>
          <cell r="T34">
            <v>1.88</v>
          </cell>
          <cell r="AI34" t="str">
            <v>81.30111001.01.3</v>
          </cell>
        </row>
        <row r="35">
          <cell r="S35">
            <v>2.08</v>
          </cell>
          <cell r="T35">
            <v>2.19</v>
          </cell>
        </row>
        <row r="36">
          <cell r="S36">
            <v>2.04</v>
          </cell>
          <cell r="T36">
            <v>2.15</v>
          </cell>
        </row>
        <row r="37">
          <cell r="S37">
            <v>2</v>
          </cell>
          <cell r="T37">
            <v>2.11</v>
          </cell>
        </row>
        <row r="38">
          <cell r="S38">
            <v>2.0099999999999998</v>
          </cell>
          <cell r="T38">
            <v>2.12</v>
          </cell>
          <cell r="AI38" t="str">
            <v>81.30111002.04.1</v>
          </cell>
        </row>
        <row r="39">
          <cell r="S39">
            <v>1.9</v>
          </cell>
          <cell r="T39">
            <v>2</v>
          </cell>
          <cell r="AI39" t="str">
            <v>81.30111002.04.2</v>
          </cell>
        </row>
        <row r="40">
          <cell r="S40">
            <v>1.73</v>
          </cell>
          <cell r="T40">
            <v>1.82</v>
          </cell>
          <cell r="AI40" t="str">
            <v>81.30111002.04.3</v>
          </cell>
        </row>
        <row r="41">
          <cell r="S41">
            <v>1.58</v>
          </cell>
          <cell r="T41">
            <v>1.66</v>
          </cell>
          <cell r="AI41" t="str">
            <v>81.30111002.04.4</v>
          </cell>
        </row>
        <row r="42">
          <cell r="S42">
            <v>1.55</v>
          </cell>
          <cell r="T42">
            <v>1.63</v>
          </cell>
          <cell r="AI42" t="str">
            <v>81.30111003.01.1</v>
          </cell>
        </row>
        <row r="43">
          <cell r="S43">
            <v>1.46</v>
          </cell>
          <cell r="T43">
            <v>1.54</v>
          </cell>
          <cell r="AI43" t="str">
            <v>81.30111003.01.2</v>
          </cell>
        </row>
        <row r="44">
          <cell r="S44">
            <v>1.39</v>
          </cell>
          <cell r="T44">
            <v>1.46</v>
          </cell>
          <cell r="AI44" t="str">
            <v>81.30111003.01.3</v>
          </cell>
        </row>
        <row r="45">
          <cell r="S45">
            <v>1.35</v>
          </cell>
          <cell r="T45">
            <v>1.42</v>
          </cell>
          <cell r="AI45" t="str">
            <v>81.30111003.01.4</v>
          </cell>
        </row>
        <row r="46">
          <cell r="S46">
            <v>1.49</v>
          </cell>
          <cell r="T46">
            <v>1.57</v>
          </cell>
          <cell r="AI46" t="str">
            <v>81.30111004.01.1</v>
          </cell>
        </row>
        <row r="47">
          <cell r="S47">
            <v>1.42</v>
          </cell>
          <cell r="T47">
            <v>1.49</v>
          </cell>
          <cell r="AI47" t="str">
            <v>81.30111004.01.2</v>
          </cell>
        </row>
        <row r="48">
          <cell r="S48">
            <v>1.34</v>
          </cell>
          <cell r="T48">
            <v>1.41</v>
          </cell>
          <cell r="AI48" t="str">
            <v>81.30111004.01.3</v>
          </cell>
        </row>
        <row r="49">
          <cell r="S49">
            <v>1.3</v>
          </cell>
          <cell r="T49">
            <v>1.37</v>
          </cell>
          <cell r="AI49" t="str">
            <v>81.30111004.01.4</v>
          </cell>
        </row>
      </sheetData>
      <sheetData sheetId="37">
        <row r="4">
          <cell r="T4">
            <v>0.80500000000000005</v>
          </cell>
        </row>
        <row r="7">
          <cell r="S7" t="str">
            <v>Coeficient</v>
          </cell>
        </row>
        <row r="8">
          <cell r="S8" t="str">
            <v>Coeficient 2027</v>
          </cell>
          <cell r="T8" t="str">
            <v>Coeficient 2027</v>
          </cell>
          <cell r="AI8">
            <v>1</v>
          </cell>
        </row>
        <row r="9">
          <cell r="S9" t="str">
            <v>primăriile</v>
          </cell>
          <cell r="T9" t="str">
            <v>primăriile</v>
          </cell>
          <cell r="AI9" t="str">
            <v>cod concatenat 1</v>
          </cell>
        </row>
        <row r="10">
          <cell r="S10">
            <v>3.4132000000000002</v>
          </cell>
          <cell r="T10">
            <v>3.4132000000000002</v>
          </cell>
          <cell r="AI10" t="str">
            <v>81.30110001.01.2</v>
          </cell>
        </row>
        <row r="11">
          <cell r="S11">
            <v>3.13632</v>
          </cell>
          <cell r="T11">
            <v>3.13632</v>
          </cell>
          <cell r="AI11" t="str">
            <v>81.30110002.02.2</v>
          </cell>
        </row>
        <row r="12">
          <cell r="S12">
            <v>3.13632</v>
          </cell>
          <cell r="T12">
            <v>3.13632</v>
          </cell>
          <cell r="AI12" t="str">
            <v>81.30110003.01.2</v>
          </cell>
        </row>
        <row r="13">
          <cell r="S13">
            <v>3.0144896496000002</v>
          </cell>
          <cell r="T13">
            <v>3.0144896496000002</v>
          </cell>
          <cell r="AI13" t="str">
            <v>81.30110004.02.2</v>
          </cell>
        </row>
        <row r="14">
          <cell r="S14">
            <v>3.0144896496000002</v>
          </cell>
          <cell r="T14">
            <v>3.0144896496000002</v>
          </cell>
          <cell r="AI14" t="str">
            <v>81.30110005.05.2</v>
          </cell>
        </row>
        <row r="15">
          <cell r="S15">
            <v>2.8056002832000004</v>
          </cell>
          <cell r="T15">
            <v>2.8056002832000004</v>
          </cell>
          <cell r="AI15" t="str">
            <v>81.30110006.08.2</v>
          </cell>
        </row>
        <row r="16">
          <cell r="S16">
            <v>2.7060667919999997</v>
          </cell>
          <cell r="T16">
            <v>2.7060667919999997</v>
          </cell>
          <cell r="AI16" t="str">
            <v>81.30110007.02.2</v>
          </cell>
        </row>
        <row r="17">
          <cell r="S17">
            <v>2.4822205859154933</v>
          </cell>
          <cell r="T17">
            <v>2.4822205859154933</v>
          </cell>
          <cell r="AI17" t="str">
            <v>81.30110008.03.2</v>
          </cell>
        </row>
        <row r="18">
          <cell r="S18">
            <v>3.13632</v>
          </cell>
        </row>
        <row r="21">
          <cell r="T21">
            <v>2.4277500000000001</v>
          </cell>
        </row>
        <row r="22">
          <cell r="T22">
            <v>2.4651000000000001</v>
          </cell>
        </row>
        <row r="27">
          <cell r="S27" t="str">
            <v>Coeficient 2027</v>
          </cell>
          <cell r="T27" t="str">
            <v>Coeficient 2027</v>
          </cell>
        </row>
        <row r="28">
          <cell r="S28" t="str">
            <v>instituțiile publice de interes local</v>
          </cell>
          <cell r="T28" t="str">
            <v>primăriile</v>
          </cell>
          <cell r="AI28" t="str">
            <v>cod concatenat 1</v>
          </cell>
        </row>
        <row r="29">
          <cell r="S29">
            <v>1.9</v>
          </cell>
          <cell r="T29">
            <v>2</v>
          </cell>
        </row>
        <row r="30">
          <cell r="S30">
            <v>1.87</v>
          </cell>
          <cell r="T30">
            <v>1.97</v>
          </cell>
        </row>
        <row r="31">
          <cell r="S31">
            <v>1.85</v>
          </cell>
          <cell r="T31">
            <v>1.95</v>
          </cell>
        </row>
        <row r="32">
          <cell r="S32">
            <v>1.85</v>
          </cell>
          <cell r="T32">
            <v>1.95</v>
          </cell>
          <cell r="AI32" t="str">
            <v>81.30111001.01.1</v>
          </cell>
        </row>
        <row r="33">
          <cell r="S33">
            <v>1.78</v>
          </cell>
          <cell r="T33">
            <v>1.87</v>
          </cell>
          <cell r="AI33" t="str">
            <v>81.30111001.01.2</v>
          </cell>
        </row>
        <row r="34">
          <cell r="S34">
            <v>1.62</v>
          </cell>
          <cell r="T34">
            <v>1.7</v>
          </cell>
          <cell r="AI34" t="str">
            <v>81.30111001.01.3</v>
          </cell>
        </row>
        <row r="35">
          <cell r="S35">
            <v>1.88</v>
          </cell>
          <cell r="T35">
            <v>1.98</v>
          </cell>
        </row>
        <row r="36">
          <cell r="S36">
            <v>1.84</v>
          </cell>
          <cell r="T36">
            <v>1.94</v>
          </cell>
        </row>
        <row r="37">
          <cell r="S37">
            <v>1.81</v>
          </cell>
          <cell r="T37">
            <v>1.9</v>
          </cell>
        </row>
        <row r="38">
          <cell r="S38">
            <v>1.81</v>
          </cell>
          <cell r="T38">
            <v>1.91</v>
          </cell>
          <cell r="AI38" t="str">
            <v>81.30111002.04.1</v>
          </cell>
        </row>
        <row r="39">
          <cell r="S39">
            <v>1.72</v>
          </cell>
          <cell r="T39">
            <v>1.81</v>
          </cell>
          <cell r="AI39" t="str">
            <v>81.30111002.04.2</v>
          </cell>
        </row>
        <row r="40">
          <cell r="S40">
            <v>1.56</v>
          </cell>
          <cell r="T40">
            <v>1.64</v>
          </cell>
          <cell r="AI40" t="str">
            <v>81.30111002.04.3</v>
          </cell>
        </row>
        <row r="41">
          <cell r="S41">
            <v>1.43</v>
          </cell>
          <cell r="T41">
            <v>1.5</v>
          </cell>
          <cell r="AI41" t="str">
            <v>81.30111002.04.4</v>
          </cell>
        </row>
        <row r="42">
          <cell r="S42">
            <v>1.43</v>
          </cell>
          <cell r="T42">
            <v>1.51</v>
          </cell>
          <cell r="AI42" t="str">
            <v>81.30111003.01.1</v>
          </cell>
        </row>
        <row r="43">
          <cell r="S43">
            <v>1.36</v>
          </cell>
          <cell r="T43">
            <v>1.43</v>
          </cell>
          <cell r="AI43" t="str">
            <v>81.30111003.01.2</v>
          </cell>
        </row>
        <row r="44">
          <cell r="S44">
            <v>1.28</v>
          </cell>
          <cell r="T44">
            <v>1.35</v>
          </cell>
          <cell r="AI44" t="str">
            <v>81.30111003.01.3</v>
          </cell>
        </row>
        <row r="45">
          <cell r="S45">
            <v>1.25</v>
          </cell>
          <cell r="T45">
            <v>1.32</v>
          </cell>
          <cell r="AI45" t="str">
            <v>81.30111003.01.4</v>
          </cell>
        </row>
        <row r="46">
          <cell r="S46">
            <v>1.38</v>
          </cell>
          <cell r="T46">
            <v>1.45</v>
          </cell>
          <cell r="AI46" t="str">
            <v>81.30111004.01.1</v>
          </cell>
        </row>
        <row r="47">
          <cell r="S47">
            <v>1.31</v>
          </cell>
          <cell r="T47">
            <v>1.38</v>
          </cell>
          <cell r="AI47" t="str">
            <v>81.30111004.01.2</v>
          </cell>
        </row>
        <row r="48">
          <cell r="S48">
            <v>1.24</v>
          </cell>
          <cell r="T48">
            <v>1.31</v>
          </cell>
          <cell r="AI48" t="str">
            <v>81.30111004.01.3</v>
          </cell>
        </row>
        <row r="49">
          <cell r="S49">
            <v>1.21</v>
          </cell>
          <cell r="T49">
            <v>1.27</v>
          </cell>
          <cell r="AI49" t="str">
            <v>81.30111004.01.4</v>
          </cell>
        </row>
      </sheetData>
      <sheetData sheetId="38">
        <row r="3">
          <cell r="T3">
            <v>0.93</v>
          </cell>
        </row>
        <row r="4">
          <cell r="T4">
            <v>0.93120000000000003</v>
          </cell>
        </row>
        <row r="7">
          <cell r="S7" t="str">
            <v>Coeficient</v>
          </cell>
        </row>
        <row r="8">
          <cell r="S8" t="str">
            <v>Coeficient 2027</v>
          </cell>
          <cell r="T8" t="str">
            <v>Coeficient 2027</v>
          </cell>
          <cell r="AI8">
            <v>1</v>
          </cell>
        </row>
        <row r="9">
          <cell r="S9" t="str">
            <v>instituțiile publice de interes local</v>
          </cell>
          <cell r="T9" t="str">
            <v>primăriile</v>
          </cell>
          <cell r="AI9" t="str">
            <v>cod concatenat 1</v>
          </cell>
        </row>
        <row r="10">
          <cell r="S10">
            <v>2.91</v>
          </cell>
          <cell r="T10">
            <v>3.06</v>
          </cell>
          <cell r="AI10" t="str">
            <v>81.30110001.01.2</v>
          </cell>
        </row>
        <row r="11">
          <cell r="S11">
            <v>2.77</v>
          </cell>
          <cell r="T11">
            <v>2.92</v>
          </cell>
          <cell r="AI11" t="str">
            <v>81.30110002.02.2</v>
          </cell>
        </row>
        <row r="12">
          <cell r="S12">
            <v>2.77</v>
          </cell>
          <cell r="T12">
            <v>2.92</v>
          </cell>
          <cell r="AI12" t="str">
            <v>81.30110003.01.2</v>
          </cell>
        </row>
        <row r="13">
          <cell r="S13">
            <v>2.67</v>
          </cell>
          <cell r="T13">
            <v>2.81</v>
          </cell>
          <cell r="AI13" t="str">
            <v>81.30110004.02.2</v>
          </cell>
        </row>
        <row r="14">
          <cell r="S14">
            <v>2.67</v>
          </cell>
          <cell r="T14">
            <v>2.81</v>
          </cell>
          <cell r="AI14" t="str">
            <v>81.30110005.05.2</v>
          </cell>
        </row>
        <row r="15">
          <cell r="S15">
            <v>2.48</v>
          </cell>
          <cell r="T15">
            <v>2.61</v>
          </cell>
          <cell r="AI15" t="str">
            <v>81.30110006.08.2</v>
          </cell>
        </row>
        <row r="16">
          <cell r="S16">
            <v>2.39</v>
          </cell>
          <cell r="T16">
            <v>2.52</v>
          </cell>
          <cell r="AI16" t="str">
            <v>81.30110007.04.2</v>
          </cell>
        </row>
        <row r="17">
          <cell r="S17">
            <v>2.1800000000000002</v>
          </cell>
          <cell r="T17">
            <v>2.29</v>
          </cell>
          <cell r="AI17" t="str">
            <v>81.30110008.03.2</v>
          </cell>
        </row>
        <row r="18">
          <cell r="S18">
            <v>2.67</v>
          </cell>
        </row>
        <row r="20">
          <cell r="T20">
            <v>2.0240963855421685</v>
          </cell>
        </row>
        <row r="21">
          <cell r="T21">
            <v>2.2659000000000002</v>
          </cell>
        </row>
        <row r="22">
          <cell r="T22">
            <v>2.2161000000000004</v>
          </cell>
        </row>
        <row r="24">
          <cell r="T24">
            <v>0.93189999999999995</v>
          </cell>
        </row>
        <row r="27">
          <cell r="S27" t="str">
            <v>Coeficient 2027</v>
          </cell>
          <cell r="T27" t="str">
            <v>Coeficient 2027</v>
          </cell>
        </row>
        <row r="28">
          <cell r="S28" t="str">
            <v>instituțiile publice de interes local</v>
          </cell>
          <cell r="T28" t="str">
            <v>primăriile</v>
          </cell>
          <cell r="AI28" t="str">
            <v>cod concatenat 1</v>
          </cell>
        </row>
        <row r="29">
          <cell r="S29">
            <v>1.77</v>
          </cell>
          <cell r="T29">
            <v>1.86</v>
          </cell>
        </row>
        <row r="30">
          <cell r="S30">
            <v>1.74</v>
          </cell>
          <cell r="T30">
            <v>1.83</v>
          </cell>
        </row>
        <row r="31">
          <cell r="S31">
            <v>1.73</v>
          </cell>
          <cell r="T31">
            <v>1.82</v>
          </cell>
        </row>
        <row r="32">
          <cell r="S32">
            <v>1.73</v>
          </cell>
          <cell r="T32">
            <v>1.82</v>
          </cell>
          <cell r="AI32" t="str">
            <v>81.30111001.01.1</v>
          </cell>
        </row>
        <row r="33">
          <cell r="S33">
            <v>1.65</v>
          </cell>
          <cell r="T33">
            <v>1.74</v>
          </cell>
          <cell r="AI33" t="str">
            <v>81.30111001.01.2</v>
          </cell>
        </row>
        <row r="34">
          <cell r="S34">
            <v>1.5</v>
          </cell>
          <cell r="T34">
            <v>1.58</v>
          </cell>
          <cell r="AI34" t="str">
            <v>81.30111001.01.3</v>
          </cell>
        </row>
        <row r="35">
          <cell r="S35">
            <v>1.75</v>
          </cell>
          <cell r="T35">
            <v>1.84</v>
          </cell>
        </row>
        <row r="36">
          <cell r="S36">
            <v>1.72</v>
          </cell>
          <cell r="T36">
            <v>1.81</v>
          </cell>
        </row>
        <row r="37">
          <cell r="S37">
            <v>1.68</v>
          </cell>
          <cell r="T37">
            <v>1.77</v>
          </cell>
        </row>
        <row r="38">
          <cell r="S38">
            <v>1.69</v>
          </cell>
          <cell r="T38">
            <v>1.78</v>
          </cell>
          <cell r="AI38" t="str">
            <v>81.30111002.04.1</v>
          </cell>
        </row>
        <row r="39">
          <cell r="S39">
            <v>1.61</v>
          </cell>
          <cell r="T39">
            <v>1.69</v>
          </cell>
          <cell r="AI39" t="str">
            <v>81.30111002.04.2</v>
          </cell>
        </row>
        <row r="40">
          <cell r="S40">
            <v>1.45</v>
          </cell>
          <cell r="T40">
            <v>1.53</v>
          </cell>
          <cell r="AI40" t="str">
            <v>81.30111002.04.3</v>
          </cell>
        </row>
        <row r="41">
          <cell r="S41">
            <v>1.33</v>
          </cell>
          <cell r="T41">
            <v>1.4</v>
          </cell>
          <cell r="AI41" t="str">
            <v>81.30111002.04.4</v>
          </cell>
        </row>
        <row r="42">
          <cell r="S42">
            <v>1.34</v>
          </cell>
          <cell r="T42">
            <v>1.41</v>
          </cell>
          <cell r="AI42" t="str">
            <v>81.30111003.01.1</v>
          </cell>
        </row>
        <row r="43">
          <cell r="S43">
            <v>1.26</v>
          </cell>
          <cell r="T43">
            <v>1.33</v>
          </cell>
          <cell r="AI43" t="str">
            <v>81.30111003.01.2</v>
          </cell>
        </row>
        <row r="44">
          <cell r="S44">
            <v>1.2</v>
          </cell>
          <cell r="T44">
            <v>1.26</v>
          </cell>
          <cell r="AI44" t="str">
            <v>81.30111003.01.3</v>
          </cell>
        </row>
        <row r="45">
          <cell r="S45">
            <v>1.17</v>
          </cell>
          <cell r="T45">
            <v>1.23</v>
          </cell>
          <cell r="AI45" t="str">
            <v>81.30111003.01.4</v>
          </cell>
        </row>
        <row r="46">
          <cell r="S46">
            <v>1.28</v>
          </cell>
          <cell r="T46">
            <v>1.35</v>
          </cell>
          <cell r="AI46" t="str">
            <v>81.30111004.01.1</v>
          </cell>
        </row>
        <row r="47">
          <cell r="S47">
            <v>1.22</v>
          </cell>
          <cell r="T47">
            <v>1.28</v>
          </cell>
          <cell r="AI47" t="str">
            <v>81.30111004.01.2</v>
          </cell>
        </row>
        <row r="48">
          <cell r="S48">
            <v>1.1599999999999999</v>
          </cell>
          <cell r="T48">
            <v>1.22</v>
          </cell>
          <cell r="AI48" t="str">
            <v>81.30111004.01.3</v>
          </cell>
        </row>
        <row r="49">
          <cell r="S49">
            <v>1.1200000000000001</v>
          </cell>
          <cell r="T49">
            <v>1.18</v>
          </cell>
          <cell r="AI49" t="str">
            <v>81.30111004.01.4</v>
          </cell>
        </row>
      </sheetData>
      <sheetData sheetId="39">
        <row r="9">
          <cell r="S9" t="str">
            <v>Coeficient 2027</v>
          </cell>
          <cell r="T9" t="str">
            <v>Coeficient 2027</v>
          </cell>
        </row>
        <row r="10">
          <cell r="AI10">
            <v>1</v>
          </cell>
        </row>
        <row r="11">
          <cell r="S11" t="str">
            <v>minister</v>
          </cell>
          <cell r="T11" t="str">
            <v>ipc</v>
          </cell>
          <cell r="AI11" t="str">
            <v>cod concatenat 1</v>
          </cell>
        </row>
        <row r="12">
          <cell r="S12">
            <v>5.4</v>
          </cell>
          <cell r="T12">
            <v>5.13</v>
          </cell>
          <cell r="AI12" t="str">
            <v>82.40101001.01.2</v>
          </cell>
        </row>
        <row r="13">
          <cell r="S13">
            <v>5.1896103896103778</v>
          </cell>
          <cell r="T13">
            <v>4.9301298701298588</v>
          </cell>
          <cell r="AI13" t="str">
            <v>82.40101002.01.2</v>
          </cell>
        </row>
        <row r="14">
          <cell r="S14">
            <v>4.9792207792207686</v>
          </cell>
          <cell r="T14">
            <v>4.7302597402597302</v>
          </cell>
          <cell r="AI14" t="str">
            <v>82.40101003.01.2</v>
          </cell>
        </row>
        <row r="15">
          <cell r="S15">
            <v>4.95</v>
          </cell>
          <cell r="T15">
            <v>4.7024999999999997</v>
          </cell>
          <cell r="AI15" t="str">
            <v>82.40101004.03.2</v>
          </cell>
        </row>
        <row r="16">
          <cell r="S16">
            <v>4.4550000000000001</v>
          </cell>
          <cell r="T16">
            <v>4.2322499999999996</v>
          </cell>
          <cell r="AI16" t="str">
            <v>82.40101005.03.2</v>
          </cell>
        </row>
        <row r="17">
          <cell r="S17">
            <v>4.4550000000000001</v>
          </cell>
          <cell r="T17">
            <v>4.2322499999999996</v>
          </cell>
          <cell r="AI17" t="str">
            <v>82.40101006.04.2</v>
          </cell>
        </row>
        <row r="18">
          <cell r="S18">
            <v>4.0599999999999996</v>
          </cell>
          <cell r="T18">
            <v>3.8569999999999993</v>
          </cell>
          <cell r="AI18" t="str">
            <v>82.40101007.04.2</v>
          </cell>
        </row>
        <row r="19">
          <cell r="S19">
            <v>3.9149999999999996</v>
          </cell>
          <cell r="T19">
            <v>3.7192499999999993</v>
          </cell>
          <cell r="AI19" t="str">
            <v>82.40101008.03.2</v>
          </cell>
        </row>
        <row r="20">
          <cell r="S20">
            <v>3.6253521126760564</v>
          </cell>
          <cell r="T20">
            <v>3.4440845070422532</v>
          </cell>
          <cell r="AI20" t="str">
            <v>82.40101009.05.2</v>
          </cell>
        </row>
        <row r="21">
          <cell r="S21">
            <v>3.9149999999999996</v>
          </cell>
          <cell r="T21">
            <v>3.7192499999999993</v>
          </cell>
          <cell r="AI21" t="str">
            <v>82.40101010.01.2</v>
          </cell>
        </row>
        <row r="25">
          <cell r="T25">
            <v>2.8779108750000009</v>
          </cell>
        </row>
        <row r="27">
          <cell r="S27" t="str">
            <v>Coeficient 2027</v>
          </cell>
          <cell r="T27" t="str">
            <v>Coeficient 2027</v>
          </cell>
        </row>
        <row r="28">
          <cell r="S28" t="str">
            <v>minister</v>
          </cell>
          <cell r="T28" t="str">
            <v>ipc</v>
          </cell>
          <cell r="AI28" t="str">
            <v>cod concatenat 1</v>
          </cell>
        </row>
        <row r="29">
          <cell r="S29">
            <v>2.4990000000000001</v>
          </cell>
          <cell r="T29">
            <v>2.3115750000000004</v>
          </cell>
          <cell r="AI29" t="str">
            <v>82.40102001.01.1</v>
          </cell>
        </row>
        <row r="30">
          <cell r="S30">
            <v>2.4139499999999998</v>
          </cell>
          <cell r="T30">
            <v>2.2329037499999997</v>
          </cell>
          <cell r="AI30" t="str">
            <v>82.40102001.01.2</v>
          </cell>
        </row>
        <row r="31">
          <cell r="S31">
            <v>2.1945000000000001</v>
          </cell>
          <cell r="T31">
            <v>2.0299125</v>
          </cell>
          <cell r="AI31" t="str">
            <v>82.40102001.01.3</v>
          </cell>
        </row>
        <row r="32">
          <cell r="S32">
            <v>2.38</v>
          </cell>
          <cell r="T32">
            <v>2.2014999999999998</v>
          </cell>
          <cell r="AI32" t="str">
            <v>82.40102002.07.1</v>
          </cell>
        </row>
        <row r="33">
          <cell r="S33">
            <v>2.2989999999999999</v>
          </cell>
          <cell r="T33">
            <v>2.1265749999999999</v>
          </cell>
          <cell r="AI33" t="str">
            <v>82.40102002.07.2</v>
          </cell>
        </row>
        <row r="34">
          <cell r="S34">
            <v>2.09</v>
          </cell>
          <cell r="T34">
            <v>1.9332499999999999</v>
          </cell>
          <cell r="AI34" t="str">
            <v>82.40102002.07.3</v>
          </cell>
        </row>
        <row r="35">
          <cell r="S35">
            <v>1.9</v>
          </cell>
          <cell r="T35">
            <v>1.8619999999999999</v>
          </cell>
          <cell r="AI35" t="str">
            <v>82.40102002.07.4</v>
          </cell>
        </row>
        <row r="36">
          <cell r="S36">
            <v>2.38</v>
          </cell>
          <cell r="T36">
            <v>2.2014999999999998</v>
          </cell>
          <cell r="AI36" t="str">
            <v>82.40102003.01.1</v>
          </cell>
        </row>
        <row r="37">
          <cell r="S37">
            <v>2.2989999999999999</v>
          </cell>
          <cell r="T37">
            <v>2.1265749999999999</v>
          </cell>
          <cell r="AI37" t="str">
            <v>82.40102003.01.2</v>
          </cell>
        </row>
        <row r="38">
          <cell r="S38">
            <v>2.09</v>
          </cell>
          <cell r="T38">
            <v>1.9332499999999999</v>
          </cell>
          <cell r="AI38" t="str">
            <v>82.40102003.01.3</v>
          </cell>
        </row>
        <row r="39">
          <cell r="S39">
            <v>1.9</v>
          </cell>
          <cell r="T39">
            <v>1.8619999999999999</v>
          </cell>
          <cell r="AI39" t="str">
            <v>82.40102003.01.4</v>
          </cell>
        </row>
        <row r="40">
          <cell r="S40">
            <v>1.8326</v>
          </cell>
          <cell r="T40">
            <v>1.6951550000000002</v>
          </cell>
          <cell r="AI40" t="str">
            <v>82.40102004.09.1</v>
          </cell>
        </row>
        <row r="41">
          <cell r="S41">
            <v>1.77023</v>
          </cell>
          <cell r="T41">
            <v>1.6374627500000001</v>
          </cell>
          <cell r="AI41" t="str">
            <v>82.40102004.09.2</v>
          </cell>
        </row>
        <row r="42">
          <cell r="S42">
            <v>1.6719999999999999</v>
          </cell>
          <cell r="T42">
            <v>1.5466</v>
          </cell>
          <cell r="AI42" t="str">
            <v>82.40102004.09.3</v>
          </cell>
        </row>
        <row r="43">
          <cell r="S43">
            <v>1.6339999999999999</v>
          </cell>
          <cell r="T43">
            <v>1.51145</v>
          </cell>
          <cell r="AI43" t="str">
            <v>82.40102004.09.4</v>
          </cell>
        </row>
        <row r="44">
          <cell r="S44">
            <v>1.768459</v>
          </cell>
          <cell r="T44">
            <v>1.635824575</v>
          </cell>
          <cell r="AI44" t="str">
            <v>82.40102005.03.1</v>
          </cell>
        </row>
        <row r="45">
          <cell r="S45">
            <v>1.7082719499999999</v>
          </cell>
          <cell r="T45">
            <v>1.5801515537499999</v>
          </cell>
          <cell r="AI45" t="str">
            <v>82.40102005.03.2</v>
          </cell>
        </row>
        <row r="46">
          <cell r="S46">
            <v>1.6134799999999998</v>
          </cell>
          <cell r="T46">
            <v>1.4924689999999998</v>
          </cell>
          <cell r="AI46" t="str">
            <v>82.40102005.03.3</v>
          </cell>
        </row>
        <row r="47">
          <cell r="S47">
            <v>1.5686399999999998</v>
          </cell>
          <cell r="T47">
            <v>1.4509919999999998</v>
          </cell>
          <cell r="AI47" t="str">
            <v>82.40102005.03.4</v>
          </cell>
        </row>
        <row r="58">
          <cell r="AI58" t="str">
            <v>Formula pentru codificare functioneaza astfel:
1.	Daca în celula de la stanga e gol, atunci trece gol.
2.	Se calculeaza automat marcajele 1, 2 sau 3 deasupra tabelului curent, deasupra rândului cu numărul curent al codului concatenat, in funcție de nmumărul gradelor aflate pe orizontala. Formula choose (CHOOSE(#...)) se poziționează în rândul cu marcaje.
3.	Înscrierea marcajelor se face astfel: 
3.1.	pentru primul cod de funcție din rândul curent, se alege 1 (adică formula 1 din funcția choose);
3.2.	pentru un cod aferent unui grad cu număr de ordine mai mic decât numărul gradelor din tabel (de exemplu, dacă în tabel sunt 4 grade pe orizontală, aici ne referim la gradele 1-3), se alege 2 (adică formula 2 din funcția choose);
3.3.	pentru un cod aferent gradului cu numărul de ordine cel mai mare al unei funcții (de exemplu, dacă în tabel sunt 4 grade pe orizontală, aici ne referim la gradul 4), dar nu primul cod din rând (căruia i s-a dat deja marcajul 1), se alege 3 (adică formula 3 din funcția choose).
4.	Formula 1 asamblează codul cu ajutorul marcajelor din coloanele anterioare, adică anexă, capitol, subcapitol, literă, tabel, rând, număr de ordine, grade.
5.	Formula 2 se uită în stânga, preia primele 15 caractere neschimbate, apoi preia și ultimul caracter, din care scade 1.
6.	Formula 3 se uită în stânga și stabilește numărul de ordine al funcției codificate acolo e mai mare decât 1. Daca nu e, atunci se oprește din codificare și notează gol. Dacă e mai mare, înseamnă că mai există funcții în enumerare de codificat și aplică formula: cauta cu funcția offset codul aferent gradului omolog din funcția anterioară, pastrează primele 12 caractere, adaugă marcajul aferent numărului de ordine al funcției (îl extrage pe cel al funcției anterioare și apoi scade 1) și adaugă marcajul numărului de ordine al gradului (îl extrage pe cel al funcției anterioare).</v>
          </cell>
        </row>
        <row r="59">
          <cell r="AI59">
            <v>1</v>
          </cell>
        </row>
        <row r="60">
          <cell r="AI60" t="str">
            <v>cod concatenat 1</v>
          </cell>
        </row>
        <row r="61">
          <cell r="S61">
            <v>5.5</v>
          </cell>
          <cell r="T61">
            <v>5.2249999999999996</v>
          </cell>
          <cell r="AI61" t="str">
            <v>82.40103001.01.2</v>
          </cell>
        </row>
        <row r="62">
          <cell r="S62">
            <v>4.95</v>
          </cell>
          <cell r="T62">
            <v>4.7024999999999997</v>
          </cell>
          <cell r="AI62" t="str">
            <v>82.40103002.02.2</v>
          </cell>
        </row>
        <row r="63">
          <cell r="S63">
            <v>4.95</v>
          </cell>
          <cell r="T63">
            <v>4.7024999999999997</v>
          </cell>
          <cell r="AI63" t="str">
            <v>82.40103003.01.2</v>
          </cell>
        </row>
        <row r="64">
          <cell r="S64">
            <v>4.51</v>
          </cell>
          <cell r="T64">
            <v>4.2844999999999995</v>
          </cell>
          <cell r="AI64" t="str">
            <v>82.40103004.01.2</v>
          </cell>
        </row>
        <row r="65">
          <cell r="S65">
            <v>4.3499999999999996</v>
          </cell>
          <cell r="T65">
            <v>4.1324999999999994</v>
          </cell>
          <cell r="AI65" t="str">
            <v>82.40103005.01.2</v>
          </cell>
        </row>
        <row r="66">
          <cell r="S66">
            <v>4.028169014084507</v>
          </cell>
          <cell r="T66">
            <v>3.8267605633802813</v>
          </cell>
          <cell r="AI66" t="str">
            <v>82.40103006.01.2</v>
          </cell>
        </row>
        <row r="73">
          <cell r="AI73" t="str">
            <v>cod concatenat 1</v>
          </cell>
        </row>
        <row r="74">
          <cell r="T74">
            <v>3.6960000000000002</v>
          </cell>
          <cell r="AI74" t="str">
            <v>82.40104001.01.1</v>
          </cell>
        </row>
        <row r="75">
          <cell r="T75">
            <v>3.36</v>
          </cell>
          <cell r="AI75" t="str">
            <v>82.40104002.01.1</v>
          </cell>
        </row>
        <row r="76">
          <cell r="T76">
            <v>2.8</v>
          </cell>
          <cell r="AI76" t="str">
            <v>82.40104003.01.1</v>
          </cell>
        </row>
        <row r="77">
          <cell r="T77">
            <v>2.3909600000000002</v>
          </cell>
          <cell r="AI77" t="str">
            <v>82.40104003.01.2</v>
          </cell>
        </row>
        <row r="78">
          <cell r="T78">
            <v>2.1736</v>
          </cell>
          <cell r="AI78" t="str">
            <v>82.40104003.01.3</v>
          </cell>
        </row>
        <row r="79">
          <cell r="S79">
            <v>0.95</v>
          </cell>
          <cell r="T79">
            <v>2.0649199999999999</v>
          </cell>
          <cell r="AI79" t="str">
            <v>82.40104004.01.1</v>
          </cell>
        </row>
        <row r="80">
          <cell r="T80">
            <v>1.83919736</v>
          </cell>
          <cell r="AI80" t="str">
            <v>82.40104005.01.1</v>
          </cell>
        </row>
        <row r="81">
          <cell r="T81">
            <v>1.7766028279999999</v>
          </cell>
          <cell r="AI81" t="str">
            <v>82.40104005.01.2</v>
          </cell>
        </row>
        <row r="82">
          <cell r="T82">
            <v>1.6780191999999998</v>
          </cell>
          <cell r="AI82" t="str">
            <v>82.40104005.01.3</v>
          </cell>
        </row>
        <row r="83">
          <cell r="T83">
            <v>1.6313855999999998</v>
          </cell>
          <cell r="AI83" t="str">
            <v>82.40104005.01.4</v>
          </cell>
        </row>
        <row r="92">
          <cell r="AI92" t="str">
            <v>cod concatenat 1</v>
          </cell>
        </row>
        <row r="93">
          <cell r="T93">
            <v>1.6951550000000002</v>
          </cell>
          <cell r="AI93" t="str">
            <v>82.40105001.02.1</v>
          </cell>
        </row>
        <row r="94">
          <cell r="T94">
            <v>1.6374627500000001</v>
          </cell>
          <cell r="AI94" t="str">
            <v>82.40105001.02.2</v>
          </cell>
        </row>
        <row r="95">
          <cell r="T95">
            <v>1.5466</v>
          </cell>
          <cell r="AI95" t="str">
            <v>82.40105001.02.3</v>
          </cell>
        </row>
        <row r="96">
          <cell r="T96">
            <v>1.51145</v>
          </cell>
          <cell r="AI96" t="str">
            <v>82.40105001.02.4</v>
          </cell>
        </row>
        <row r="105">
          <cell r="AI105" t="str">
            <v>cod concatenat 1</v>
          </cell>
        </row>
        <row r="106">
          <cell r="T106">
            <v>2.2014999999999998</v>
          </cell>
          <cell r="AI106" t="str">
            <v>82.40106001.01.1</v>
          </cell>
        </row>
        <row r="107">
          <cell r="T107">
            <v>2.1265749999999999</v>
          </cell>
          <cell r="AI107" t="str">
            <v>82.40106001.01.2</v>
          </cell>
        </row>
        <row r="108">
          <cell r="T108">
            <v>1.9332499999999999</v>
          </cell>
          <cell r="AI108" t="str">
            <v>82.40106001.01.3</v>
          </cell>
        </row>
        <row r="109">
          <cell r="T109">
            <v>1.8619999999999999</v>
          </cell>
          <cell r="AI109" t="str">
            <v>82.40106001.01.4</v>
          </cell>
        </row>
        <row r="110">
          <cell r="T110">
            <v>1.6951550000000002</v>
          </cell>
          <cell r="AI110" t="str">
            <v>82.40106002.01.1</v>
          </cell>
        </row>
        <row r="111">
          <cell r="T111">
            <v>1.6374627500000001</v>
          </cell>
          <cell r="AI111" t="str">
            <v>82.40106002.01.2</v>
          </cell>
        </row>
        <row r="112">
          <cell r="T112">
            <v>1.5466</v>
          </cell>
          <cell r="AI112" t="str">
            <v>82.40106002.01.3</v>
          </cell>
        </row>
        <row r="113">
          <cell r="T113">
            <v>1.51145</v>
          </cell>
          <cell r="AI113" t="str">
            <v>82.40106002.01.4</v>
          </cell>
        </row>
        <row r="114">
          <cell r="AI114" t="str">
            <v>82.40106002.01.0</v>
          </cell>
        </row>
        <row r="115">
          <cell r="T115">
            <v>1.635824575</v>
          </cell>
          <cell r="AI115" t="str">
            <v>82.40106003.01.1</v>
          </cell>
        </row>
        <row r="116">
          <cell r="T116">
            <v>1.5801515537499999</v>
          </cell>
          <cell r="AI116" t="str">
            <v>82.40106003.01.2</v>
          </cell>
        </row>
        <row r="117">
          <cell r="T117">
            <v>1.4924689999999998</v>
          </cell>
          <cell r="AI117" t="str">
            <v>82.40106003.01.3</v>
          </cell>
        </row>
        <row r="118">
          <cell r="T118">
            <v>1.4509919999999998</v>
          </cell>
          <cell r="AI118" t="str">
            <v>82.40106003.01.4</v>
          </cell>
        </row>
        <row r="126">
          <cell r="AI126">
            <v>1</v>
          </cell>
        </row>
        <row r="127">
          <cell r="AI127" t="str">
            <v>cod concatenat 1</v>
          </cell>
        </row>
        <row r="128">
          <cell r="S128">
            <v>4.4550000000000001</v>
          </cell>
          <cell r="T128">
            <v>4.95</v>
          </cell>
          <cell r="AI128" t="str">
            <v>82.40107001.01.2</v>
          </cell>
        </row>
        <row r="129">
          <cell r="S129">
            <v>4.0095000000000001</v>
          </cell>
          <cell r="T129">
            <v>4.4550000000000001</v>
          </cell>
          <cell r="AI129" t="str">
            <v>82.40107002.01.2</v>
          </cell>
        </row>
        <row r="130">
          <cell r="S130">
            <v>4.0095000000000001</v>
          </cell>
          <cell r="T130">
            <v>4.4550000000000001</v>
          </cell>
          <cell r="AI130" t="str">
            <v>82.40107003.01.2</v>
          </cell>
        </row>
        <row r="131">
          <cell r="S131">
            <v>3.6531000000000002</v>
          </cell>
          <cell r="T131">
            <v>4.0590000000000002</v>
          </cell>
          <cell r="AI131" t="str">
            <v>82.40107004.01.2</v>
          </cell>
        </row>
        <row r="132">
          <cell r="S132">
            <v>4.0095000000000001</v>
          </cell>
          <cell r="T132">
            <v>4.4550000000000001</v>
          </cell>
          <cell r="AI132" t="str">
            <v>82.40107005.01.2</v>
          </cell>
        </row>
        <row r="133">
          <cell r="S133">
            <v>3.5234999999999999</v>
          </cell>
          <cell r="T133">
            <v>3.9149999999999996</v>
          </cell>
          <cell r="AI133" t="str">
            <v>82.40107006.01.2</v>
          </cell>
        </row>
        <row r="134">
          <cell r="S134">
            <v>3.2628169014084509</v>
          </cell>
          <cell r="T134">
            <v>3.6253521126760564</v>
          </cell>
          <cell r="AI134" t="str">
            <v>82.40107007.01.2</v>
          </cell>
        </row>
        <row r="137">
          <cell r="T137">
            <v>3.3639900000000003</v>
          </cell>
        </row>
        <row r="140">
          <cell r="S140" t="str">
            <v>% crestere salariul brut vs.curent</v>
          </cell>
          <cell r="T140" t="str">
            <v>Coeficient 2027</v>
          </cell>
          <cell r="AI140" t="str">
            <v>cod concatenat 1</v>
          </cell>
        </row>
        <row r="141">
          <cell r="T141">
            <v>2.702</v>
          </cell>
          <cell r="AI141" t="str">
            <v>82.40108001.01.1</v>
          </cell>
        </row>
        <row r="142">
          <cell r="T142">
            <v>2.702</v>
          </cell>
          <cell r="AI142" t="str">
            <v>82.40108002.01.1</v>
          </cell>
        </row>
        <row r="143">
          <cell r="T143">
            <v>2.3431408</v>
          </cell>
          <cell r="AI143" t="str">
            <v>82.40108002.01.2</v>
          </cell>
        </row>
        <row r="144">
          <cell r="T144">
            <v>2.130128</v>
          </cell>
          <cell r="AI144" t="str">
            <v>82.40108002.01.3</v>
          </cell>
        </row>
        <row r="145">
          <cell r="T145">
            <v>1.93648</v>
          </cell>
          <cell r="AI145" t="str">
            <v>82.40108002.01.4</v>
          </cell>
        </row>
        <row r="146">
          <cell r="T146">
            <v>2.702</v>
          </cell>
          <cell r="AI146" t="str">
            <v>82.40108003.01.1</v>
          </cell>
        </row>
        <row r="147">
          <cell r="T147">
            <v>2.3431408</v>
          </cell>
          <cell r="AI147" t="str">
            <v>82.40108003.01.2</v>
          </cell>
        </row>
        <row r="148">
          <cell r="T148">
            <v>2.130128</v>
          </cell>
          <cell r="AI148" t="str">
            <v>82.40108003.01.3</v>
          </cell>
        </row>
        <row r="149">
          <cell r="T149">
            <v>1.93648</v>
          </cell>
          <cell r="AI149" t="str">
            <v>82.40108003.01.4</v>
          </cell>
        </row>
        <row r="150">
          <cell r="T150">
            <v>2.833553625</v>
          </cell>
          <cell r="AI150" t="str">
            <v>82.40108004.01.1</v>
          </cell>
        </row>
        <row r="151">
          <cell r="T151">
            <v>2.702</v>
          </cell>
          <cell r="AI151" t="str">
            <v>82.40108005.01.1</v>
          </cell>
        </row>
        <row r="152">
          <cell r="T152">
            <v>2.3431408</v>
          </cell>
          <cell r="AI152" t="str">
            <v>82.40108005.01.2</v>
          </cell>
        </row>
        <row r="153">
          <cell r="T153">
            <v>2.130128</v>
          </cell>
          <cell r="AI153" t="str">
            <v>82.40108005.01.3</v>
          </cell>
        </row>
        <row r="154">
          <cell r="T154">
            <v>2.4498133333333341</v>
          </cell>
          <cell r="AI154" t="str">
            <v>82.40108006.01.1</v>
          </cell>
        </row>
        <row r="155">
          <cell r="T155">
            <v>2.0676797474666664</v>
          </cell>
          <cell r="AI155" t="str">
            <v>82.40108006.01.2</v>
          </cell>
        </row>
        <row r="156">
          <cell r="T156">
            <v>1.9326509339488604</v>
          </cell>
          <cell r="AI156" t="str">
            <v>82.40108006.01.3</v>
          </cell>
        </row>
        <row r="157">
          <cell r="T157">
            <v>1.6219108325595792</v>
          </cell>
          <cell r="AI157" t="str">
            <v>82.40108006.01.4</v>
          </cell>
        </row>
        <row r="158">
          <cell r="T158">
            <v>2.702</v>
          </cell>
          <cell r="AI158" t="str">
            <v>82.40108007.02.1</v>
          </cell>
        </row>
        <row r="159">
          <cell r="T159">
            <v>2.3431408</v>
          </cell>
          <cell r="AI159" t="str">
            <v>82.40108007.02.2</v>
          </cell>
        </row>
        <row r="160">
          <cell r="T160">
            <v>2.130128</v>
          </cell>
          <cell r="AI160" t="str">
            <v>82.40108007.02.3</v>
          </cell>
        </row>
        <row r="161">
          <cell r="T161">
            <v>1.93648</v>
          </cell>
          <cell r="AI161" t="str">
            <v>82.40108007.02.4</v>
          </cell>
        </row>
        <row r="162">
          <cell r="T162">
            <v>2.702</v>
          </cell>
          <cell r="AI162" t="str">
            <v>82.40108008.01.1</v>
          </cell>
        </row>
        <row r="163">
          <cell r="T163">
            <v>2.3431408</v>
          </cell>
          <cell r="AI163" t="str">
            <v>82.40108008.01.2</v>
          </cell>
        </row>
        <row r="164">
          <cell r="T164">
            <v>2.130128</v>
          </cell>
          <cell r="AI164" t="str">
            <v>82.40108008.01.3</v>
          </cell>
        </row>
        <row r="165">
          <cell r="T165">
            <v>1.93648</v>
          </cell>
          <cell r="AI165" t="str">
            <v>82.40108008.01.4</v>
          </cell>
        </row>
        <row r="166">
          <cell r="T166">
            <v>1.8773154400000001</v>
          </cell>
          <cell r="AI166" t="str">
            <v>82.40108009.01.1</v>
          </cell>
        </row>
        <row r="167">
          <cell r="T167">
            <v>1.813423612</v>
          </cell>
          <cell r="AI167" t="str">
            <v>82.40108009.01.2</v>
          </cell>
        </row>
        <row r="168">
          <cell r="T168">
            <v>1.7127968</v>
          </cell>
          <cell r="AI168" t="str">
            <v>82.40108009.01.3</v>
          </cell>
        </row>
        <row r="169">
          <cell r="T169">
            <v>1.6738696</v>
          </cell>
          <cell r="AI169" t="str">
            <v>82.40108009.01.4</v>
          </cell>
        </row>
        <row r="170">
          <cell r="T170">
            <v>1.8773154400000001</v>
          </cell>
          <cell r="AI170" t="str">
            <v>82.40108010.01.1</v>
          </cell>
        </row>
        <row r="171">
          <cell r="T171">
            <v>1.813423612</v>
          </cell>
          <cell r="AI171" t="str">
            <v>82.40108010.01.2</v>
          </cell>
        </row>
        <row r="172">
          <cell r="T172">
            <v>1.7127968</v>
          </cell>
          <cell r="AI172" t="str">
            <v>82.40108010.01.3</v>
          </cell>
        </row>
        <row r="173">
          <cell r="T173">
            <v>1.6738696</v>
          </cell>
          <cell r="AI173" t="str">
            <v>82.40108010.01.4</v>
          </cell>
        </row>
        <row r="174">
          <cell r="T174">
            <v>1.8208053864</v>
          </cell>
          <cell r="AI174" t="str">
            <v>82.40108011.01.1</v>
          </cell>
        </row>
        <row r="175">
          <cell r="T175">
            <v>1.7588367997199998</v>
          </cell>
          <cell r="AI175" t="str">
            <v>82.40108011.01.2</v>
          </cell>
        </row>
        <row r="176">
          <cell r="T176">
            <v>1.6612390079999999</v>
          </cell>
          <cell r="AI176" t="str">
            <v>82.40108011.01.3</v>
          </cell>
        </row>
        <row r="177">
          <cell r="T177">
            <v>1.6150717439999998</v>
          </cell>
          <cell r="AI177" t="str">
            <v>82.40108011.01.4</v>
          </cell>
        </row>
        <row r="178">
          <cell r="T178">
            <v>1.8208053864</v>
          </cell>
          <cell r="AI178" t="str">
            <v>82.40108012.01.1</v>
          </cell>
        </row>
        <row r="179">
          <cell r="T179">
            <v>1.7588367997199998</v>
          </cell>
          <cell r="AI179" t="str">
            <v>82.40108012.01.2</v>
          </cell>
        </row>
        <row r="180">
          <cell r="T180">
            <v>1.6612390079999999</v>
          </cell>
          <cell r="AI180" t="str">
            <v>82.40108012.01.3</v>
          </cell>
        </row>
        <row r="181">
          <cell r="T181">
            <v>1.6150717439999998</v>
          </cell>
          <cell r="AI181" t="str">
            <v>82.40108012.01.4</v>
          </cell>
        </row>
        <row r="182">
          <cell r="T182">
            <v>1.635824575</v>
          </cell>
          <cell r="AI182" t="str">
            <v>82.40108013.01.1</v>
          </cell>
        </row>
        <row r="183">
          <cell r="T183">
            <v>1.5801515537499999</v>
          </cell>
          <cell r="AI183" t="str">
            <v>82.40108013.01.2</v>
          </cell>
        </row>
        <row r="184">
          <cell r="T184">
            <v>1.4924689999999998</v>
          </cell>
          <cell r="AI184" t="str">
            <v>82.40108013.01.3</v>
          </cell>
        </row>
        <row r="185">
          <cell r="T185">
            <v>1.4509919999999998</v>
          </cell>
          <cell r="AI185" t="str">
            <v>82.40108013.01.4</v>
          </cell>
        </row>
        <row r="186">
          <cell r="T186">
            <v>1.635824575</v>
          </cell>
          <cell r="AI186" t="str">
            <v>82.40108014.01.1</v>
          </cell>
        </row>
        <row r="187">
          <cell r="T187">
            <v>1.5801515537499999</v>
          </cell>
          <cell r="AI187" t="str">
            <v>82.40108014.01.2</v>
          </cell>
        </row>
        <row r="198">
          <cell r="AI198" t="str">
            <v>cod concatenat 1</v>
          </cell>
        </row>
        <row r="199">
          <cell r="T199">
            <v>3.45</v>
          </cell>
          <cell r="AI199" t="str">
            <v>82.40109001.01.1</v>
          </cell>
        </row>
        <row r="200">
          <cell r="T200">
            <v>2.5499999999999998</v>
          </cell>
          <cell r="AI200" t="str">
            <v>82.40109002.01.1</v>
          </cell>
        </row>
        <row r="201">
          <cell r="AI201" t="str">
            <v>82.40109002.01.0</v>
          </cell>
        </row>
        <row r="202">
          <cell r="T202">
            <v>2.4750000000000001</v>
          </cell>
          <cell r="AI202" t="str">
            <v>82.40109003.01.1</v>
          </cell>
        </row>
        <row r="203">
          <cell r="T203">
            <v>2.3849999999999998</v>
          </cell>
          <cell r="AI203" t="str">
            <v>82.40109004.01.1</v>
          </cell>
        </row>
        <row r="212">
          <cell r="AI212" t="str">
            <v>cod concatenat 1</v>
          </cell>
        </row>
        <row r="213">
          <cell r="T213">
            <v>2.8</v>
          </cell>
          <cell r="AI213" t="str">
            <v>82.40110001.01.1</v>
          </cell>
        </row>
        <row r="221">
          <cell r="AI221" t="str">
            <v>cod concatenat 1</v>
          </cell>
        </row>
        <row r="222">
          <cell r="T222">
            <v>1.635824575</v>
          </cell>
          <cell r="AI222" t="str">
            <v>82.40111001.01.1</v>
          </cell>
        </row>
        <row r="223">
          <cell r="T223">
            <v>1.5801515537499999</v>
          </cell>
          <cell r="AI223" t="str">
            <v>82.40111001.01.2</v>
          </cell>
        </row>
        <row r="224">
          <cell r="T224">
            <v>1.4509919999999998</v>
          </cell>
          <cell r="AI224" t="str">
            <v>82.40111001.01.3</v>
          </cell>
        </row>
        <row r="225">
          <cell r="T225">
            <v>1.5801515537499999</v>
          </cell>
          <cell r="AI225" t="str">
            <v>82.40111002.01.1</v>
          </cell>
        </row>
        <row r="226">
          <cell r="T226">
            <v>1.4509919999999998</v>
          </cell>
          <cell r="AI226" t="str">
            <v>82.40111002.01.2</v>
          </cell>
        </row>
        <row r="231">
          <cell r="S231">
            <v>3.4860000000000002</v>
          </cell>
          <cell r="T231">
            <v>2.9631000000000003</v>
          </cell>
        </row>
        <row r="233">
          <cell r="S233" t="str">
            <v>minister</v>
          </cell>
          <cell r="T233" t="str">
            <v>ipc</v>
          </cell>
          <cell r="AI233" t="str">
            <v>cod concatenat 1</v>
          </cell>
        </row>
        <row r="234">
          <cell r="S234">
            <v>4.0599999999999996</v>
          </cell>
          <cell r="T234">
            <v>3.6539999999999999</v>
          </cell>
          <cell r="AI234" t="str">
            <v>82.40112001.01.1</v>
          </cell>
        </row>
        <row r="235">
          <cell r="S235">
            <v>2.8</v>
          </cell>
          <cell r="T235">
            <v>2.38</v>
          </cell>
          <cell r="AI235" t="str">
            <v>82.40112002.01.1</v>
          </cell>
        </row>
        <row r="236">
          <cell r="S236">
            <v>2.5760000000000001</v>
          </cell>
          <cell r="T236">
            <v>2.3184</v>
          </cell>
          <cell r="AI236" t="str">
            <v>82.40112003.01.1</v>
          </cell>
        </row>
        <row r="237">
          <cell r="S237">
            <v>2.36992</v>
          </cell>
          <cell r="T237">
            <v>2.1329280000000002</v>
          </cell>
          <cell r="AI237" t="str">
            <v>82.40112004.01.1</v>
          </cell>
        </row>
        <row r="238">
          <cell r="S238">
            <v>2.8</v>
          </cell>
          <cell r="T238">
            <v>2.38</v>
          </cell>
          <cell r="AI238" t="str">
            <v>82.40112005.01.1</v>
          </cell>
        </row>
        <row r="239">
          <cell r="S239">
            <v>1.8326</v>
          </cell>
          <cell r="T239">
            <v>1.64934</v>
          </cell>
          <cell r="AI239" t="str">
            <v>82.40112006.03.1</v>
          </cell>
        </row>
        <row r="240">
          <cell r="S240">
            <v>1.7955951631838463</v>
          </cell>
          <cell r="T240">
            <v>1.6160356468654618</v>
          </cell>
          <cell r="AI240" t="str">
            <v>82.40112007.03.1</v>
          </cell>
        </row>
        <row r="241">
          <cell r="S241">
            <v>1.768459</v>
          </cell>
          <cell r="T241">
            <v>1.5916131</v>
          </cell>
          <cell r="AI241" t="str">
            <v>82.40112008.03.1</v>
          </cell>
        </row>
        <row r="242">
          <cell r="S242">
            <v>1.7082719499999999</v>
          </cell>
          <cell r="T242">
            <v>1.5374447549999999</v>
          </cell>
          <cell r="AI242" t="str">
            <v>82.40112009.03.1</v>
          </cell>
        </row>
        <row r="251">
          <cell r="AI251" t="str">
            <v>cod concatenat 1</v>
          </cell>
        </row>
        <row r="252">
          <cell r="AI252" t="str">
            <v>82.40113001.01.1</v>
          </cell>
        </row>
        <row r="253">
          <cell r="AI253" t="str">
            <v>82.40113002.01.1</v>
          </cell>
        </row>
        <row r="254">
          <cell r="AI254" t="str">
            <v>82.40113003.01.1</v>
          </cell>
        </row>
        <row r="255">
          <cell r="AI255" t="str">
            <v>82.40113004.02.1</v>
          </cell>
        </row>
        <row r="256">
          <cell r="AI256" t="str">
            <v>82.40113005.01.1</v>
          </cell>
        </row>
        <row r="274">
          <cell r="T274">
            <v>0.96750000000000003</v>
          </cell>
          <cell r="AI274">
            <v>1</v>
          </cell>
        </row>
        <row r="275">
          <cell r="AI275" t="str">
            <v>cod concatenat 1</v>
          </cell>
        </row>
        <row r="276">
          <cell r="S276">
            <v>6</v>
          </cell>
          <cell r="T276">
            <v>6</v>
          </cell>
          <cell r="AI276" t="str">
            <v>82.40114001.01.2</v>
          </cell>
        </row>
        <row r="277">
          <cell r="S277">
            <v>5.5649999999999995</v>
          </cell>
          <cell r="T277">
            <v>5.5649999999999995</v>
          </cell>
          <cell r="AI277" t="str">
            <v>82.40114002.01.2</v>
          </cell>
        </row>
        <row r="278">
          <cell r="S278">
            <v>5.13</v>
          </cell>
          <cell r="T278">
            <v>5.13</v>
          </cell>
          <cell r="AI278" t="str">
            <v>82.40114003.02.2</v>
          </cell>
        </row>
        <row r="281">
          <cell r="T281">
            <v>4.7309999999999999</v>
          </cell>
        </row>
        <row r="284">
          <cell r="S284" t="str">
            <v>% crestere salariul brut vs.curent</v>
          </cell>
          <cell r="T284" t="str">
            <v>Coeficient 2027</v>
          </cell>
          <cell r="AI284" t="str">
            <v>cod concatenat 1</v>
          </cell>
        </row>
        <row r="285">
          <cell r="S285">
            <v>0.41433727677436694</v>
          </cell>
          <cell r="T285">
            <v>3.8</v>
          </cell>
          <cell r="AI285" t="str">
            <v>82.40115001.04.1</v>
          </cell>
        </row>
        <row r="286">
          <cell r="S286">
            <v>0.37851964444047015</v>
          </cell>
          <cell r="T286">
            <v>3.61</v>
          </cell>
          <cell r="AI286" t="str">
            <v>82.40115001.04.2</v>
          </cell>
        </row>
        <row r="287">
          <cell r="S287">
            <v>0.34451615987760542</v>
          </cell>
          <cell r="T287">
            <v>3.4294999999999995</v>
          </cell>
          <cell r="AI287" t="str">
            <v>82.40115001.04.3</v>
          </cell>
        </row>
        <row r="288">
          <cell r="S288">
            <v>0.29795774555751953</v>
          </cell>
          <cell r="T288">
            <v>3.2665987499999996</v>
          </cell>
          <cell r="AI288" t="str">
            <v>82.40115002.04.1</v>
          </cell>
        </row>
        <row r="289">
          <cell r="S289">
            <v>0.29192498420492807</v>
          </cell>
          <cell r="T289">
            <v>3.1196018062499995</v>
          </cell>
          <cell r="AI289" t="str">
            <v>82.40115002.04.2</v>
          </cell>
        </row>
        <row r="290">
          <cell r="S290">
            <v>0.26371640631239601</v>
          </cell>
          <cell r="T290">
            <v>2.9870187294843746</v>
          </cell>
          <cell r="AI290" t="str">
            <v>82.40115002.04.3</v>
          </cell>
        </row>
        <row r="291">
          <cell r="S291">
            <v>0.23043995469581802</v>
          </cell>
          <cell r="T291">
            <v>2.8675379803049994</v>
          </cell>
          <cell r="AI291" t="str">
            <v>82.40115003.04.1</v>
          </cell>
        </row>
        <row r="292">
          <cell r="S292">
            <v>0.23654691770625691</v>
          </cell>
          <cell r="T292">
            <v>2.7600053060435621</v>
          </cell>
          <cell r="AI292" t="str">
            <v>82.40115003.04.2</v>
          </cell>
        </row>
        <row r="293">
          <cell r="S293">
            <v>0.22942740514976623</v>
          </cell>
          <cell r="T293">
            <v>2.6634051203320372</v>
          </cell>
          <cell r="AI293" t="str">
            <v>82.40115003.04.3</v>
          </cell>
        </row>
        <row r="306">
          <cell r="AI306" t="str">
            <v>cod concatenat 1</v>
          </cell>
        </row>
        <row r="307">
          <cell r="S307">
            <v>6</v>
          </cell>
          <cell r="T307">
            <v>6</v>
          </cell>
          <cell r="AI307" t="str">
            <v>82.40116001.01.1</v>
          </cell>
        </row>
        <row r="308">
          <cell r="S308">
            <v>5.5649999999999995</v>
          </cell>
          <cell r="T308">
            <v>5.5649999999999995</v>
          </cell>
          <cell r="AI308" t="str">
            <v>82.40116002.01.1</v>
          </cell>
        </row>
        <row r="309">
          <cell r="S309">
            <v>5.3475000000000001</v>
          </cell>
          <cell r="T309">
            <v>5.3475000000000001</v>
          </cell>
          <cell r="AI309" t="str">
            <v>82.40116003.01.1</v>
          </cell>
        </row>
        <row r="310">
          <cell r="S310">
            <v>5.13</v>
          </cell>
          <cell r="T310">
            <v>5.13</v>
          </cell>
          <cell r="AI310" t="str">
            <v>82.40116004.01.1</v>
          </cell>
        </row>
        <row r="313">
          <cell r="T313">
            <v>4.7309999999999999</v>
          </cell>
        </row>
        <row r="316">
          <cell r="S316" t="str">
            <v>% crestere salariul brut vs.curent</v>
          </cell>
          <cell r="T316" t="str">
            <v>Coeficient 2027</v>
          </cell>
          <cell r="AI316" t="str">
            <v>cod concatenat 1</v>
          </cell>
        </row>
        <row r="317">
          <cell r="S317">
            <v>0.41433727677436694</v>
          </cell>
          <cell r="T317">
            <v>3.8</v>
          </cell>
          <cell r="AI317" t="str">
            <v>82.40117001.01.1</v>
          </cell>
        </row>
        <row r="318">
          <cell r="S318">
            <v>0.31071060550295337</v>
          </cell>
          <cell r="T318">
            <v>3.2665987499999996</v>
          </cell>
          <cell r="AI318" t="str">
            <v>82.40117002.01.1</v>
          </cell>
        </row>
        <row r="319">
          <cell r="S319">
            <v>0.23051895255637844</v>
          </cell>
          <cell r="T319">
            <v>2.8675379803049994</v>
          </cell>
          <cell r="AI319" t="str">
            <v>82.40117003.01.1</v>
          </cell>
        </row>
        <row r="320">
          <cell r="S320">
            <v>0.34696551449993951</v>
          </cell>
          <cell r="T320">
            <v>2.2940303842439995</v>
          </cell>
          <cell r="AI320" t="str">
            <v>82.40117004.01.1</v>
          </cell>
        </row>
        <row r="333">
          <cell r="AI333" t="str">
            <v>cod concatenat 1</v>
          </cell>
        </row>
        <row r="334">
          <cell r="S334">
            <v>5.5</v>
          </cell>
          <cell r="T334">
            <v>5.5</v>
          </cell>
          <cell r="AI334" t="str">
            <v>82.40118001.01.1</v>
          </cell>
        </row>
        <row r="335">
          <cell r="S335">
            <v>4.95</v>
          </cell>
          <cell r="T335">
            <v>4.95</v>
          </cell>
          <cell r="AI335" t="str">
            <v>82.40118002.01.1</v>
          </cell>
        </row>
        <row r="336">
          <cell r="S336">
            <v>4.3499999999999996</v>
          </cell>
          <cell r="T336">
            <v>4.3499999999999996</v>
          </cell>
          <cell r="AI336" t="str">
            <v>82.40118003.01.1</v>
          </cell>
        </row>
        <row r="337">
          <cell r="S337">
            <v>4.028169014084507</v>
          </cell>
          <cell r="T337">
            <v>4.028169014084507</v>
          </cell>
          <cell r="AI337" t="str">
            <v>82.40118004.01.1</v>
          </cell>
        </row>
        <row r="340">
          <cell r="T340">
            <v>3.6254400000000002</v>
          </cell>
        </row>
        <row r="342">
          <cell r="S342" t="str">
            <v>% crestere salariul brut vs.curent</v>
          </cell>
          <cell r="T342" t="str">
            <v>Coeficient 2027</v>
          </cell>
          <cell r="AI342" t="str">
            <v>cod concatenat 1</v>
          </cell>
        </row>
        <row r="343">
          <cell r="S343">
            <v>0.20853448487617521</v>
          </cell>
          <cell r="T343">
            <v>2.9119999999999999</v>
          </cell>
          <cell r="AI343" t="str">
            <v>82.40119001.01.1</v>
          </cell>
        </row>
        <row r="344">
          <cell r="S344">
            <v>0.19403207105766107</v>
          </cell>
          <cell r="T344">
            <v>2.7664</v>
          </cell>
          <cell r="AI344" t="str">
            <v>82.40119001.01.2</v>
          </cell>
        </row>
        <row r="345">
          <cell r="S345">
            <v>0.19823640933603293</v>
          </cell>
          <cell r="T345">
            <v>2.6280799999999997</v>
          </cell>
          <cell r="AI345" t="str">
            <v>82.40119001.01.3</v>
          </cell>
        </row>
        <row r="346">
          <cell r="S346">
            <v>0.20105578912270561</v>
          </cell>
          <cell r="T346">
            <v>2.5229567999999998</v>
          </cell>
          <cell r="AI346" t="str">
            <v>82.40119001.01.4</v>
          </cell>
        </row>
        <row r="347">
          <cell r="S347">
            <v>0.23704723174876396</v>
          </cell>
          <cell r="T347">
            <v>1.6719999999999999</v>
          </cell>
          <cell r="AI347" t="str">
            <v>82.40119002.01.1</v>
          </cell>
        </row>
        <row r="348">
          <cell r="S348">
            <v>0.30356439622262421</v>
          </cell>
          <cell r="T348">
            <v>1.6339999999999999</v>
          </cell>
          <cell r="AI348" t="str">
            <v>82.40119002.01.2</v>
          </cell>
        </row>
        <row r="359">
          <cell r="T359">
            <v>1.0309999999999999</v>
          </cell>
        </row>
        <row r="360">
          <cell r="AI360" t="str">
            <v>cod concatenat 1</v>
          </cell>
        </row>
        <row r="361">
          <cell r="S361">
            <v>6</v>
          </cell>
          <cell r="T361">
            <v>6</v>
          </cell>
          <cell r="AI361" t="str">
            <v>82.40120001.01.1</v>
          </cell>
        </row>
        <row r="362">
          <cell r="S362">
            <v>5.5</v>
          </cell>
          <cell r="T362">
            <v>5.5</v>
          </cell>
          <cell r="AI362" t="str">
            <v>82.40120002.01.1</v>
          </cell>
        </row>
        <row r="363">
          <cell r="S363">
            <v>4.95</v>
          </cell>
          <cell r="T363">
            <v>4.95</v>
          </cell>
          <cell r="AI363" t="str">
            <v>82.40120003.01.1</v>
          </cell>
        </row>
        <row r="364">
          <cell r="S364">
            <v>4.95</v>
          </cell>
          <cell r="T364">
            <v>4.95</v>
          </cell>
          <cell r="AI364" t="str">
            <v>82.40120004.01.1</v>
          </cell>
        </row>
        <row r="365">
          <cell r="S365">
            <v>4.51</v>
          </cell>
          <cell r="T365">
            <v>4.51</v>
          </cell>
          <cell r="AI365" t="str">
            <v>82.40120005.01.1</v>
          </cell>
        </row>
        <row r="366">
          <cell r="S366">
            <v>4.3499999999999996</v>
          </cell>
          <cell r="T366">
            <v>4.3499999999999996</v>
          </cell>
          <cell r="AI366" t="str">
            <v>82.40120006.01.1</v>
          </cell>
        </row>
        <row r="367">
          <cell r="S367">
            <v>4.028169014084507</v>
          </cell>
          <cell r="T367">
            <v>4.028169014084507</v>
          </cell>
          <cell r="AI367" t="str">
            <v>82.40120007.01.1</v>
          </cell>
        </row>
        <row r="372">
          <cell r="T372">
            <v>3.6603000000000003</v>
          </cell>
        </row>
        <row r="373">
          <cell r="AI373" t="str">
            <v>cod concatenat 1</v>
          </cell>
        </row>
        <row r="374">
          <cell r="T374">
            <v>2.94</v>
          </cell>
          <cell r="AI374" t="str">
            <v>82.40121001.01.1</v>
          </cell>
        </row>
        <row r="375">
          <cell r="T375">
            <v>2.5105080000000002</v>
          </cell>
          <cell r="AI375" t="str">
            <v>82.40121001.01.2</v>
          </cell>
        </row>
        <row r="376">
          <cell r="T376">
            <v>2.2822800000000001</v>
          </cell>
          <cell r="AI376" t="str">
            <v>82.40121001.01.3</v>
          </cell>
        </row>
        <row r="377">
          <cell r="T377">
            <v>2.0748000000000002</v>
          </cell>
          <cell r="AI377" t="str">
            <v>82.40121001.01.4</v>
          </cell>
        </row>
        <row r="385">
          <cell r="AI385">
            <v>1</v>
          </cell>
        </row>
        <row r="386">
          <cell r="AI386" t="str">
            <v>cod concatenat 1</v>
          </cell>
        </row>
        <row r="387">
          <cell r="S387">
            <v>4.95</v>
          </cell>
          <cell r="T387">
            <v>5.5</v>
          </cell>
          <cell r="AI387" t="str">
            <v>82.40122001.01.2</v>
          </cell>
        </row>
        <row r="388">
          <cell r="S388">
            <v>4.7024999999999997</v>
          </cell>
          <cell r="T388">
            <v>5.2249999999999996</v>
          </cell>
          <cell r="AI388" t="str">
            <v>82.40122002.01.2</v>
          </cell>
        </row>
        <row r="389">
          <cell r="S389">
            <v>4.4550000000000001</v>
          </cell>
          <cell r="T389">
            <v>4.95</v>
          </cell>
          <cell r="AI389" t="str">
            <v>82.40122003.02.2</v>
          </cell>
        </row>
        <row r="390">
          <cell r="S390">
            <v>3.9149999999999996</v>
          </cell>
          <cell r="T390">
            <v>4.3499999999999996</v>
          </cell>
          <cell r="AI390" t="str">
            <v>82.40122004.01.2</v>
          </cell>
        </row>
        <row r="391">
          <cell r="S391">
            <v>3.6253521126760564</v>
          </cell>
          <cell r="T391">
            <v>4.028169014084507</v>
          </cell>
          <cell r="AI391" t="str">
            <v>82.40122005.01.2</v>
          </cell>
        </row>
        <row r="398">
          <cell r="AI398" t="str">
            <v>cod concatenat 1</v>
          </cell>
        </row>
        <row r="399">
          <cell r="T399">
            <v>2.94</v>
          </cell>
          <cell r="AI399" t="str">
            <v>82.40123001.01.1</v>
          </cell>
        </row>
        <row r="400">
          <cell r="T400">
            <v>1.9606566000000001</v>
          </cell>
          <cell r="AI400" t="str">
            <v>82.40123002.01.1</v>
          </cell>
        </row>
        <row r="401">
          <cell r="T401">
            <v>1.9414094</v>
          </cell>
          <cell r="AI401" t="str">
            <v>82.40123003.01.1</v>
          </cell>
        </row>
        <row r="413">
          <cell r="AI413" t="str">
            <v>cod concatenat 1</v>
          </cell>
        </row>
        <row r="414">
          <cell r="T414">
            <v>2.88</v>
          </cell>
          <cell r="AI414" t="str">
            <v>82.40124001.02.1</v>
          </cell>
        </row>
        <row r="415">
          <cell r="T415">
            <v>2.5344000000000002</v>
          </cell>
          <cell r="AI415" t="str">
            <v>82.40124002.01.1</v>
          </cell>
        </row>
        <row r="416">
          <cell r="T416">
            <v>2.0337695999999998</v>
          </cell>
          <cell r="AI416" t="str">
            <v>82.40124003.01.1</v>
          </cell>
        </row>
        <row r="417">
          <cell r="T417">
            <v>1.7287576601671306</v>
          </cell>
          <cell r="AI417" t="str">
            <v>82.40124004.01.1</v>
          </cell>
        </row>
        <row r="418">
          <cell r="T418">
            <v>2.37</v>
          </cell>
          <cell r="AI418" t="str">
            <v>82.40124005.05.1</v>
          </cell>
        </row>
        <row r="419">
          <cell r="T419">
            <v>2.133</v>
          </cell>
          <cell r="AI419" t="str">
            <v>82.40124006.04.1</v>
          </cell>
        </row>
        <row r="420">
          <cell r="T420">
            <v>1.9197</v>
          </cell>
          <cell r="AI420" t="str">
            <v>82.40124007.04.1</v>
          </cell>
        </row>
        <row r="421">
          <cell r="T421">
            <v>1.72773</v>
          </cell>
          <cell r="AI421" t="str">
            <v>82.40124008.04.1</v>
          </cell>
        </row>
        <row r="422">
          <cell r="T422">
            <v>1.9197</v>
          </cell>
          <cell r="AI422" t="str">
            <v>82.40124009.05.1</v>
          </cell>
        </row>
        <row r="423">
          <cell r="T423">
            <v>1.823715</v>
          </cell>
          <cell r="AI423" t="str">
            <v>82.40124010.05.1</v>
          </cell>
        </row>
        <row r="424">
          <cell r="T424">
            <v>1.7325292499999998</v>
          </cell>
          <cell r="AI424" t="str">
            <v>82.40124011.05.1</v>
          </cell>
        </row>
        <row r="425">
          <cell r="T425">
            <v>1.6459027874999996</v>
          </cell>
          <cell r="AI425" t="str">
            <v>82.40124012.05.1</v>
          </cell>
        </row>
        <row r="426">
          <cell r="T426">
            <v>1.7325292499999998</v>
          </cell>
          <cell r="AI426" t="str">
            <v>82.40124013.04.1</v>
          </cell>
        </row>
        <row r="427">
          <cell r="T427">
            <v>1.6459027874999996</v>
          </cell>
          <cell r="AI427" t="str">
            <v>82.40124014.04.1</v>
          </cell>
        </row>
        <row r="428">
          <cell r="T428">
            <v>1.5636076481249996</v>
          </cell>
          <cell r="AI428" t="str">
            <v>82.40124015.04.1</v>
          </cell>
        </row>
        <row r="429">
          <cell r="T429">
            <v>1.4854272657187495</v>
          </cell>
          <cell r="AI429" t="str">
            <v>82.40124016.04.1</v>
          </cell>
        </row>
        <row r="430">
          <cell r="T430">
            <v>1.5636076481249996</v>
          </cell>
          <cell r="AI430" t="str">
            <v>82.40124017.07.1</v>
          </cell>
        </row>
        <row r="431">
          <cell r="T431">
            <v>1.4854272657187495</v>
          </cell>
          <cell r="AI431" t="str">
            <v>82.40124018.07.1</v>
          </cell>
        </row>
        <row r="432">
          <cell r="T432">
            <v>1.5636076481249996</v>
          </cell>
          <cell r="AI432" t="str">
            <v>82.40124019.02.1</v>
          </cell>
        </row>
        <row r="433">
          <cell r="T433">
            <v>1.4854272657187495</v>
          </cell>
          <cell r="AI433" t="str">
            <v>82.40124020.01.1</v>
          </cell>
        </row>
        <row r="434">
          <cell r="T434">
            <v>1.5245174569218745</v>
          </cell>
          <cell r="AI434" t="str">
            <v>82.40124021.01.1</v>
          </cell>
        </row>
        <row r="466">
          <cell r="T466">
            <v>1.4146341463414634E-3</v>
          </cell>
        </row>
        <row r="467">
          <cell r="T467">
            <v>1.3585365853658537E-3</v>
          </cell>
        </row>
        <row r="468">
          <cell r="T468">
            <v>1.197560975609756E-3</v>
          </cell>
        </row>
        <row r="469">
          <cell r="T469">
            <v>1.0487804878048781E-3</v>
          </cell>
        </row>
        <row r="470">
          <cell r="T470">
            <v>5.3695121951219502E-4</v>
          </cell>
        </row>
        <row r="471">
          <cell r="T471">
            <v>5.1867682926829263E-4</v>
          </cell>
        </row>
        <row r="472">
          <cell r="T472">
            <v>4.7152439024390243E-4</v>
          </cell>
        </row>
        <row r="473">
          <cell r="T473">
            <v>4.5414634146341462E-4</v>
          </cell>
        </row>
      </sheetData>
      <sheetData sheetId="40">
        <row r="4">
          <cell r="T4">
            <v>0.78</v>
          </cell>
        </row>
        <row r="6">
          <cell r="T6">
            <v>0.8175</v>
          </cell>
        </row>
        <row r="8">
          <cell r="T8">
            <v>0.9</v>
          </cell>
        </row>
        <row r="10">
          <cell r="S10" t="str">
            <v>Coeficient</v>
          </cell>
        </row>
        <row r="11">
          <cell r="S11" t="str">
            <v>Coeficient 2027</v>
          </cell>
          <cell r="T11" t="str">
            <v>Coeficient 2027</v>
          </cell>
          <cell r="AI11">
            <v>1</v>
          </cell>
        </row>
        <row r="12">
          <cell r="S12" t="str">
            <v>Gadul 1</v>
          </cell>
          <cell r="T12" t="str">
            <v>Gadul 2</v>
          </cell>
          <cell r="AI12" t="str">
            <v>cod concatenat 1</v>
          </cell>
        </row>
        <row r="13">
          <cell r="S13">
            <v>3.3858000000000001</v>
          </cell>
          <cell r="T13">
            <v>3.762</v>
          </cell>
          <cell r="AI13" t="str">
            <v>82.50125001.01.2</v>
          </cell>
        </row>
        <row r="14">
          <cell r="S14">
            <v>3.0472199999999998</v>
          </cell>
          <cell r="T14">
            <v>3.3857999999999997</v>
          </cell>
          <cell r="AI14" t="str">
            <v>82.50125002.01.2</v>
          </cell>
        </row>
        <row r="15">
          <cell r="S15">
            <v>3.0472199999999998</v>
          </cell>
          <cell r="T15">
            <v>3.3857999999999997</v>
          </cell>
          <cell r="AI15" t="str">
            <v>82.50125003.04.2</v>
          </cell>
        </row>
        <row r="16">
          <cell r="S16">
            <v>2.7770399999999995</v>
          </cell>
          <cell r="T16">
            <v>3.0855999999999995</v>
          </cell>
          <cell r="AI16" t="str">
            <v>82.50125004.04.2</v>
          </cell>
        </row>
        <row r="17">
          <cell r="S17">
            <v>2.69</v>
          </cell>
          <cell r="T17">
            <v>2.99</v>
          </cell>
          <cell r="AI17" t="str">
            <v>82.50125005.02.2</v>
          </cell>
        </row>
        <row r="18">
          <cell r="S18">
            <v>2.4797408450704226</v>
          </cell>
          <cell r="T18">
            <v>2.7552676056338026</v>
          </cell>
          <cell r="AI18" t="str">
            <v>82.50125006.04.2</v>
          </cell>
        </row>
        <row r="22">
          <cell r="T22">
            <v>2.3526921403125005</v>
          </cell>
        </row>
        <row r="26">
          <cell r="S26" t="str">
            <v>% crestere salariul brut vs.curent</v>
          </cell>
          <cell r="T26" t="str">
            <v>Coeficient 2027</v>
          </cell>
          <cell r="AI26" t="str">
            <v>cod concatenat 1</v>
          </cell>
        </row>
        <row r="27">
          <cell r="S27">
            <v>0.27354133737639885</v>
          </cell>
          <cell r="T27">
            <v>1.8897125625000004</v>
          </cell>
          <cell r="AI27" t="str">
            <v>82.50126001.01.1</v>
          </cell>
        </row>
        <row r="28">
          <cell r="S28">
            <v>0.27493997529288672</v>
          </cell>
          <cell r="T28">
            <v>1.8253988156249998</v>
          </cell>
          <cell r="AI28" t="str">
            <v>82.50126001.01.2</v>
          </cell>
        </row>
        <row r="29">
          <cell r="S29">
            <v>0.25378002906286556</v>
          </cell>
          <cell r="T29">
            <v>1.65945346875</v>
          </cell>
          <cell r="AI29" t="str">
            <v>82.50126001.01.3</v>
          </cell>
        </row>
        <row r="30">
          <cell r="S30">
            <v>0.23497584989825948</v>
          </cell>
          <cell r="T30">
            <v>1.7997262499999997</v>
          </cell>
          <cell r="AI30" t="str">
            <v>82.50126002.07.1</v>
          </cell>
        </row>
        <row r="31">
          <cell r="S31">
            <v>0.23760897259537339</v>
          </cell>
          <cell r="T31">
            <v>1.7384750624999998</v>
          </cell>
          <cell r="AI31" t="str">
            <v>82.50126002.07.2</v>
          </cell>
        </row>
        <row r="32">
          <cell r="S32">
            <v>0.20640317044585132</v>
          </cell>
          <cell r="T32">
            <v>1.5804318749999999</v>
          </cell>
          <cell r="AI32" t="str">
            <v>82.50126002.07.3</v>
          </cell>
        </row>
        <row r="33">
          <cell r="S33">
            <v>0.20958649789029549</v>
          </cell>
          <cell r="T33">
            <v>1.5221849999999999</v>
          </cell>
          <cell r="AI33" t="str">
            <v>82.50126002.07.4</v>
          </cell>
        </row>
        <row r="34">
          <cell r="S34">
            <v>0.23497584989825948</v>
          </cell>
          <cell r="T34">
            <v>1.7997262499999997</v>
          </cell>
          <cell r="AI34" t="str">
            <v>82.50126003.01.1</v>
          </cell>
        </row>
        <row r="35">
          <cell r="S35">
            <v>0.23760897259537339</v>
          </cell>
          <cell r="T35">
            <v>1.7384750624999998</v>
          </cell>
          <cell r="AI35" t="str">
            <v>82.50126003.01.2</v>
          </cell>
        </row>
        <row r="36">
          <cell r="S36">
            <v>0.20640317044585132</v>
          </cell>
          <cell r="T36">
            <v>1.5804318749999999</v>
          </cell>
          <cell r="AI36" t="str">
            <v>82.50126003.01.3</v>
          </cell>
        </row>
        <row r="37">
          <cell r="S37">
            <v>0.20958649789029549</v>
          </cell>
          <cell r="T37">
            <v>1.5221849999999999</v>
          </cell>
          <cell r="AI37" t="str">
            <v>82.50126003.01.4</v>
          </cell>
        </row>
        <row r="38">
          <cell r="S38">
            <v>0.16764407556729566</v>
          </cell>
          <cell r="T38">
            <v>1.5256395000000003</v>
          </cell>
          <cell r="AI38" t="str">
            <v>82.50126004.09.1</v>
          </cell>
        </row>
        <row r="39">
          <cell r="S39">
            <v>0.11789181431195628</v>
          </cell>
          <cell r="T39">
            <v>1.473716475</v>
          </cell>
          <cell r="AI39" t="str">
            <v>82.50126004.09.2</v>
          </cell>
        </row>
        <row r="40">
          <cell r="S40">
            <v>0.10645333333333351</v>
          </cell>
          <cell r="T40">
            <v>1.39194</v>
          </cell>
          <cell r="AI40" t="str">
            <v>82.50126004.09.3</v>
          </cell>
        </row>
        <row r="41">
          <cell r="S41">
            <v>9.5349610389610762E-2</v>
          </cell>
          <cell r="T41">
            <v>1.3603050000000001</v>
          </cell>
          <cell r="AI41" t="str">
            <v>82.50126004.09.4</v>
          </cell>
        </row>
        <row r="42">
          <cell r="S42">
            <v>0.17811047784810174</v>
          </cell>
          <cell r="T42">
            <v>1.4722421175</v>
          </cell>
          <cell r="AI42" t="str">
            <v>82.50126005.03.1</v>
          </cell>
        </row>
        <row r="43">
          <cell r="S43">
            <v>0.14513770800000048</v>
          </cell>
          <cell r="T43">
            <v>1.4221363983749999</v>
          </cell>
          <cell r="AI43" t="str">
            <v>82.50126005.03.2</v>
          </cell>
        </row>
        <row r="44">
          <cell r="S44">
            <v>0.11043656533333368</v>
          </cell>
          <cell r="T44">
            <v>1.3432221</v>
          </cell>
          <cell r="AI44" t="str">
            <v>82.50126005.03.3</v>
          </cell>
        </row>
        <row r="45">
          <cell r="S45">
            <v>0.12144381163434903</v>
          </cell>
          <cell r="T45">
            <v>1.3058927999999999</v>
          </cell>
          <cell r="AI45" t="str">
            <v>82.50126005.03.4</v>
          </cell>
        </row>
      </sheetData>
      <sheetData sheetId="41">
        <row r="8">
          <cell r="S8">
            <v>1.5548704013377921</v>
          </cell>
          <cell r="T8">
            <v>1.4771268812709024</v>
          </cell>
        </row>
        <row r="10">
          <cell r="S10" t="str">
            <v>Coeficient</v>
          </cell>
          <cell r="T10" t="str">
            <v>Coeficient</v>
          </cell>
        </row>
        <row r="11">
          <cell r="S11" t="str">
            <v>PMB</v>
          </cell>
          <cell r="T11" t="str">
            <v>primării și CJ</v>
          </cell>
          <cell r="AI11">
            <v>1</v>
          </cell>
        </row>
        <row r="12">
          <cell r="S12" t="str">
            <v>PMB</v>
          </cell>
          <cell r="T12" t="str">
            <v>primării și CJ</v>
          </cell>
          <cell r="AI12" t="str">
            <v>cod concatenat 1</v>
          </cell>
        </row>
        <row r="13">
          <cell r="S13">
            <v>4.7024999999999997</v>
          </cell>
          <cell r="T13">
            <v>4.4673749999999997</v>
          </cell>
          <cell r="AI13" t="str">
            <v>82.60127001.01.2</v>
          </cell>
        </row>
        <row r="14">
          <cell r="S14">
            <v>4.2322499999999996</v>
          </cell>
          <cell r="T14">
            <v>4.0206374999999994</v>
          </cell>
          <cell r="AI14" t="str">
            <v>82.60127002.01.2</v>
          </cell>
        </row>
        <row r="15">
          <cell r="S15">
            <v>4.2322499999999996</v>
          </cell>
          <cell r="T15">
            <v>4.0206374999999994</v>
          </cell>
          <cell r="AI15" t="str">
            <v>82.60127003.04.2</v>
          </cell>
        </row>
        <row r="16">
          <cell r="S16">
            <v>3.8569999999999993</v>
          </cell>
          <cell r="T16">
            <v>3.6641499999999994</v>
          </cell>
          <cell r="AI16" t="str">
            <v>82.60127004.04.2</v>
          </cell>
        </row>
        <row r="17">
          <cell r="S17">
            <v>3.7192499999999993</v>
          </cell>
          <cell r="T17">
            <v>3.5332874999999992</v>
          </cell>
          <cell r="AI17" t="str">
            <v>82.60127005.02.2</v>
          </cell>
        </row>
        <row r="18">
          <cell r="S18">
            <v>3.4440845070422532</v>
          </cell>
          <cell r="T18">
            <v>3.2718802816901404</v>
          </cell>
          <cell r="AI18" t="str">
            <v>82.60127006.04.2</v>
          </cell>
        </row>
        <row r="22">
          <cell r="S22">
            <v>2.8965784050000005</v>
          </cell>
          <cell r="T22">
            <v>2.7517494847500004</v>
          </cell>
        </row>
        <row r="23">
          <cell r="S23">
            <v>1.3679734780652211</v>
          </cell>
          <cell r="T23">
            <v>1.2995748041619601</v>
          </cell>
        </row>
        <row r="25">
          <cell r="S25" t="str">
            <v>PMB</v>
          </cell>
          <cell r="T25" t="str">
            <v>primării și CJ</v>
          </cell>
        </row>
        <row r="26">
          <cell r="S26" t="str">
            <v>PMB</v>
          </cell>
          <cell r="T26" t="str">
            <v>primării și CJ</v>
          </cell>
          <cell r="AI26" t="str">
            <v>cod concatenat 1</v>
          </cell>
        </row>
        <row r="27">
          <cell r="S27">
            <v>2.3265690000000001</v>
          </cell>
          <cell r="T27">
            <v>2.21024055</v>
          </cell>
          <cell r="AI27" t="str">
            <v>82.60128001.01.1</v>
          </cell>
        </row>
        <row r="28">
          <cell r="S28">
            <v>2.2473874499999997</v>
          </cell>
          <cell r="T28">
            <v>2.1350180774999998</v>
          </cell>
          <cell r="AI28" t="str">
            <v>82.60128001.01.2</v>
          </cell>
        </row>
        <row r="29">
          <cell r="S29">
            <v>2.0430795000000002</v>
          </cell>
          <cell r="T29">
            <v>1.9409255250000002</v>
          </cell>
          <cell r="AI29" t="str">
            <v>82.60128001.01.3</v>
          </cell>
        </row>
        <row r="30">
          <cell r="S30">
            <v>2.2157799999999996</v>
          </cell>
          <cell r="T30">
            <v>2.1049909999999996</v>
          </cell>
          <cell r="AI30" t="str">
            <v>82.60128002.07.1</v>
          </cell>
        </row>
        <row r="31">
          <cell r="S31">
            <v>2.1403690000000002</v>
          </cell>
          <cell r="T31">
            <v>2.0333505500000002</v>
          </cell>
          <cell r="AI31" t="str">
            <v>82.60128002.07.2</v>
          </cell>
        </row>
        <row r="32">
          <cell r="S32">
            <v>1.9457899999999997</v>
          </cell>
          <cell r="T32">
            <v>1.8485004999999997</v>
          </cell>
          <cell r="AI32" t="str">
            <v>82.60128002.07.3</v>
          </cell>
        </row>
        <row r="33">
          <cell r="S33">
            <v>1.7688999999999999</v>
          </cell>
          <cell r="T33">
            <v>1.6804549999999998</v>
          </cell>
          <cell r="AI33" t="str">
            <v>82.60128002.07.4</v>
          </cell>
        </row>
        <row r="34">
          <cell r="S34">
            <v>2.2157799999999996</v>
          </cell>
          <cell r="T34">
            <v>2.1049909999999996</v>
          </cell>
          <cell r="AI34" t="str">
            <v>82.60128003.01.1</v>
          </cell>
        </row>
        <row r="35">
          <cell r="S35">
            <v>2.1403690000000002</v>
          </cell>
          <cell r="T35">
            <v>2.0333505500000002</v>
          </cell>
          <cell r="AI35" t="str">
            <v>82.60128003.01.2</v>
          </cell>
        </row>
        <row r="36">
          <cell r="S36">
            <v>1.9457899999999997</v>
          </cell>
          <cell r="T36">
            <v>1.8485004999999997</v>
          </cell>
          <cell r="AI36" t="str">
            <v>82.60128003.01.3</v>
          </cell>
        </row>
        <row r="37">
          <cell r="S37">
            <v>1.7688999999999999</v>
          </cell>
          <cell r="T37">
            <v>1.6804549999999998</v>
          </cell>
          <cell r="AI37" t="str">
            <v>82.60128003.01.4</v>
          </cell>
        </row>
        <row r="38">
          <cell r="S38">
            <v>1.6539214999999998</v>
          </cell>
          <cell r="T38">
            <v>1.5712254249999997</v>
          </cell>
          <cell r="AI38" t="str">
            <v>82.60128004.09.1</v>
          </cell>
        </row>
        <row r="39">
          <cell r="S39">
            <v>1.5976325749999998</v>
          </cell>
          <cell r="T39">
            <v>1.5177509462499996</v>
          </cell>
          <cell r="AI39" t="str">
            <v>82.60128004.09.2</v>
          </cell>
        </row>
        <row r="40">
          <cell r="S40">
            <v>1.5089799999999998</v>
          </cell>
          <cell r="T40">
            <v>1.4335309999999997</v>
          </cell>
          <cell r="AI40" t="str">
            <v>82.60128004.09.3</v>
          </cell>
        </row>
        <row r="41">
          <cell r="S41">
            <v>1.4746849999999998</v>
          </cell>
          <cell r="T41">
            <v>1.4009507499999998</v>
          </cell>
          <cell r="AI41" t="str">
            <v>82.60128004.09.4</v>
          </cell>
        </row>
        <row r="42">
          <cell r="S42">
            <v>1.579233887</v>
          </cell>
          <cell r="T42">
            <v>1.50027219265</v>
          </cell>
          <cell r="AI42" t="str">
            <v>82.60128005.04.1</v>
          </cell>
        </row>
        <row r="43">
          <cell r="S43">
            <v>1.5092582678249999</v>
          </cell>
          <cell r="T43">
            <v>1.4337953544337498</v>
          </cell>
          <cell r="AI43" t="str">
            <v>82.60128005.04.2</v>
          </cell>
        </row>
        <row r="44">
          <cell r="S44">
            <v>1.4255095799999997</v>
          </cell>
          <cell r="T44">
            <v>1.3542341009999996</v>
          </cell>
          <cell r="AI44" t="str">
            <v>82.60128005.04.3</v>
          </cell>
        </row>
        <row r="45">
          <cell r="S45">
            <v>1.3858934399999998</v>
          </cell>
          <cell r="T45">
            <v>1.3165987679999998</v>
          </cell>
          <cell r="AI45" t="str">
            <v>82.60128005.04.4</v>
          </cell>
        </row>
        <row r="46">
          <cell r="S46">
            <v>1.4337953544337498</v>
          </cell>
          <cell r="T46">
            <v>1.3621055867120624</v>
          </cell>
          <cell r="AI46" t="str">
            <v>82.60128006.01.1</v>
          </cell>
        </row>
        <row r="47">
          <cell r="S47">
            <v>1.3542341009999996</v>
          </cell>
          <cell r="T47">
            <v>1.2865223959499996</v>
          </cell>
          <cell r="AI47" t="str">
            <v>82.60128006.01.2</v>
          </cell>
        </row>
        <row r="48">
          <cell r="S48">
            <v>1.3165987679999998</v>
          </cell>
          <cell r="T48">
            <v>1.2507688295999997</v>
          </cell>
          <cell r="AI48" t="str">
            <v>82.60128006.01.3</v>
          </cell>
        </row>
        <row r="49">
          <cell r="S49">
            <v>1.4337953544337498</v>
          </cell>
          <cell r="T49">
            <v>1.3621055867120624</v>
          </cell>
          <cell r="AI49" t="str">
            <v>82.60128007.03.1</v>
          </cell>
        </row>
        <row r="50">
          <cell r="S50">
            <v>1.3542341009999996</v>
          </cell>
          <cell r="T50">
            <v>1.2865223959499996</v>
          </cell>
          <cell r="AI50" t="str">
            <v>82.60128007.03.2</v>
          </cell>
        </row>
        <row r="51">
          <cell r="S51">
            <v>1.3165987679999998</v>
          </cell>
          <cell r="T51">
            <v>1.2507688295999997</v>
          </cell>
          <cell r="AI51" t="str">
            <v>82.60128007.03.3</v>
          </cell>
        </row>
        <row r="52">
          <cell r="S52">
            <v>1.3542341009999996</v>
          </cell>
          <cell r="T52">
            <v>1.2865223959499996</v>
          </cell>
          <cell r="AI52" t="str">
            <v>82.60128008.01.1</v>
          </cell>
        </row>
        <row r="53">
          <cell r="S53">
            <v>1.3165987679999998</v>
          </cell>
          <cell r="T53">
            <v>1.2507688295999997</v>
          </cell>
          <cell r="AI53" t="str">
            <v>82.60128008.01.2</v>
          </cell>
        </row>
        <row r="54">
          <cell r="S54">
            <v>1.4337953544337498</v>
          </cell>
          <cell r="T54">
            <v>1.3621055867120624</v>
          </cell>
          <cell r="AI54" t="str">
            <v>82.60128009.01.1</v>
          </cell>
        </row>
        <row r="55">
          <cell r="S55">
            <v>1.3542341009999996</v>
          </cell>
          <cell r="T55">
            <v>1.2865223959499996</v>
          </cell>
          <cell r="AI55" t="str">
            <v>82.60128009.01.2</v>
          </cell>
        </row>
        <row r="56">
          <cell r="S56">
            <v>1.4337953544337498</v>
          </cell>
          <cell r="T56">
            <v>1.3621055867120624</v>
          </cell>
          <cell r="AI56" t="str">
            <v>82.60128010.01.1</v>
          </cell>
        </row>
        <row r="57">
          <cell r="S57">
            <v>1.3542341009999996</v>
          </cell>
          <cell r="T57">
            <v>1.2865223959499996</v>
          </cell>
          <cell r="AI57" t="str">
            <v>82.60128010.01.2</v>
          </cell>
        </row>
        <row r="58">
          <cell r="S58">
            <v>1.4337953544337498</v>
          </cell>
          <cell r="T58">
            <v>1.3621055867120624</v>
          </cell>
          <cell r="AI58" t="str">
            <v>82.60128011.02.1</v>
          </cell>
        </row>
        <row r="59">
          <cell r="S59">
            <v>1.3542341009999996</v>
          </cell>
          <cell r="T59">
            <v>1.2865223959499996</v>
          </cell>
          <cell r="AI59" t="str">
            <v>82.60128011.02.2</v>
          </cell>
        </row>
        <row r="60">
          <cell r="S60">
            <v>1.4337953544337498</v>
          </cell>
          <cell r="T60">
            <v>1.3621055867120624</v>
          </cell>
          <cell r="AI60" t="str">
            <v>82.60128012.02.1</v>
          </cell>
        </row>
        <row r="61">
          <cell r="S61">
            <v>1.3334296796233873</v>
          </cell>
          <cell r="T61">
            <v>1.2667581956422178</v>
          </cell>
          <cell r="AI61" t="str">
            <v>82.60128013.07.1</v>
          </cell>
        </row>
        <row r="62">
          <cell r="S62">
            <v>1.3542341009999996</v>
          </cell>
          <cell r="T62">
            <v>1.2865223959499996</v>
          </cell>
          <cell r="AI62" t="str">
            <v>82.60128014.02.1</v>
          </cell>
        </row>
        <row r="63">
          <cell r="S63">
            <v>1.3542341009999996</v>
          </cell>
          <cell r="T63">
            <v>1.2865223959499996</v>
          </cell>
          <cell r="AI63" t="str">
            <v>82.60128015.01.1</v>
          </cell>
        </row>
        <row r="64">
          <cell r="S64">
            <v>1.3165987679999998</v>
          </cell>
          <cell r="T64">
            <v>1.2507688295999997</v>
          </cell>
          <cell r="AI64" t="str">
            <v>82.60128015.01.2</v>
          </cell>
        </row>
        <row r="65">
          <cell r="S65">
            <v>1.4337953544337498</v>
          </cell>
          <cell r="T65">
            <v>1.3621055867120624</v>
          </cell>
          <cell r="AI65" t="str">
            <v>82.60128016.01.1</v>
          </cell>
        </row>
        <row r="66">
          <cell r="S66">
            <v>1.3542341009999996</v>
          </cell>
          <cell r="T66">
            <v>1.2865223959499996</v>
          </cell>
          <cell r="AI66" t="str">
            <v>82.60128016.01.2</v>
          </cell>
        </row>
        <row r="67">
          <cell r="S67">
            <v>1.4337953544337498</v>
          </cell>
          <cell r="T67">
            <v>1.3621055867120624</v>
          </cell>
          <cell r="AI67" t="str">
            <v>82.60128017.01.1</v>
          </cell>
        </row>
        <row r="68">
          <cell r="S68">
            <v>1.3542341009999996</v>
          </cell>
          <cell r="T68">
            <v>1.2865223959499996</v>
          </cell>
          <cell r="AI68" t="str">
            <v>82.60128017.01.2</v>
          </cell>
        </row>
        <row r="69">
          <cell r="S69">
            <v>1.4337953544337498</v>
          </cell>
          <cell r="T69">
            <v>1.3621055867120624</v>
          </cell>
          <cell r="AI69" t="str">
            <v>82.60128018.01.1</v>
          </cell>
        </row>
        <row r="70">
          <cell r="S70">
            <v>1.3542341009999996</v>
          </cell>
          <cell r="T70">
            <v>1.2865223959499996</v>
          </cell>
          <cell r="AI70" t="str">
            <v>82.60128018.01.2</v>
          </cell>
        </row>
        <row r="71">
          <cell r="S71">
            <v>1.34</v>
          </cell>
          <cell r="T71">
            <v>1.2729999999999999</v>
          </cell>
          <cell r="AI71" t="str">
            <v>82.60128018.01.3</v>
          </cell>
        </row>
        <row r="72">
          <cell r="S72">
            <v>1.3165987679999998</v>
          </cell>
          <cell r="T72">
            <v>1.2507688295999997</v>
          </cell>
          <cell r="AI72" t="str">
            <v>82.60128018.01.4</v>
          </cell>
        </row>
        <row r="73">
          <cell r="S73">
            <v>1.3165987679999998</v>
          </cell>
          <cell r="T73">
            <v>1.2507688295999997</v>
          </cell>
          <cell r="AI73" t="str">
            <v>82.60128019.01.1</v>
          </cell>
        </row>
        <row r="74">
          <cell r="S74">
            <v>1.2507688295999997</v>
          </cell>
          <cell r="T74">
            <v>1.1882303881199996</v>
          </cell>
          <cell r="AI74" t="str">
            <v>82.60128019.01.2</v>
          </cell>
        </row>
        <row r="75">
          <cell r="S75">
            <v>0.95</v>
          </cell>
        </row>
        <row r="78">
          <cell r="S78">
            <v>3.7192499999999993</v>
          </cell>
          <cell r="T78">
            <v>3.5332874999999992</v>
          </cell>
        </row>
        <row r="79">
          <cell r="S79">
            <v>2.5439232000000001</v>
          </cell>
          <cell r="T79">
            <v>2.41672704</v>
          </cell>
        </row>
        <row r="80">
          <cell r="S80">
            <v>2.1403690000000002</v>
          </cell>
          <cell r="T80">
            <v>2.0333505500000002</v>
          </cell>
        </row>
        <row r="81">
          <cell r="S81">
            <v>1.9457899999999997</v>
          </cell>
          <cell r="T81">
            <v>1.8485004999999997</v>
          </cell>
        </row>
        <row r="82">
          <cell r="S82">
            <v>2.5439232000000001</v>
          </cell>
          <cell r="T82">
            <v>2.41672704</v>
          </cell>
        </row>
        <row r="83">
          <cell r="S83">
            <v>1.5976325749999998</v>
          </cell>
          <cell r="T83">
            <v>1.5177509462499996</v>
          </cell>
        </row>
        <row r="84">
          <cell r="S84">
            <v>1.5089799999999998</v>
          </cell>
          <cell r="T84">
            <v>1.4335309999999997</v>
          </cell>
        </row>
        <row r="85">
          <cell r="S85">
            <v>1.4337953544337498</v>
          </cell>
          <cell r="T85">
            <v>1.4337953544337498</v>
          </cell>
        </row>
        <row r="86">
          <cell r="S86">
            <v>1.4337953544337498</v>
          </cell>
          <cell r="T86">
            <v>1.3621055867120624</v>
          </cell>
        </row>
        <row r="90">
          <cell r="AI90" t="str">
            <v>cod concatenat 1</v>
          </cell>
        </row>
        <row r="91">
          <cell r="S91">
            <v>1.9457899999999997</v>
          </cell>
          <cell r="T91">
            <v>1.9457899999999997</v>
          </cell>
          <cell r="AI91" t="str">
            <v>82.60129001.01.1</v>
          </cell>
        </row>
        <row r="92">
          <cell r="S92">
            <v>1.7688999999999999</v>
          </cell>
          <cell r="T92">
            <v>1.7688999999999999</v>
          </cell>
          <cell r="AI92" t="str">
            <v>82.60129001.01.2</v>
          </cell>
        </row>
        <row r="93">
          <cell r="S93">
            <v>1.6539214999999998</v>
          </cell>
          <cell r="T93">
            <v>1.6539214999999998</v>
          </cell>
          <cell r="AI93" t="str">
            <v>82.60129001.01.3</v>
          </cell>
        </row>
        <row r="98">
          <cell r="AI98" t="str">
            <v>cod concatenat 1</v>
          </cell>
        </row>
        <row r="99">
          <cell r="S99">
            <v>2.2386549295774647</v>
          </cell>
          <cell r="T99">
            <v>2.1267221830985914</v>
          </cell>
          <cell r="AI99" t="str">
            <v>82.60130001.01.1</v>
          </cell>
        </row>
        <row r="100">
          <cell r="S100">
            <v>2.1267221830985914</v>
          </cell>
          <cell r="T100">
            <v>2.0203860739436617</v>
          </cell>
          <cell r="AI100" t="str">
            <v>82.60130002.01.1</v>
          </cell>
        </row>
        <row r="101">
          <cell r="S101">
            <v>2.1267221830985914</v>
          </cell>
          <cell r="T101">
            <v>2.0203860739436617</v>
          </cell>
          <cell r="AI101" t="str">
            <v>82.60130003.02.1</v>
          </cell>
        </row>
        <row r="102">
          <cell r="S102">
            <v>1.4337953544337498</v>
          </cell>
          <cell r="T102">
            <v>1.3621055867120624</v>
          </cell>
          <cell r="AI102" t="str">
            <v>82.60130004.01.1</v>
          </cell>
        </row>
        <row r="103">
          <cell r="S103">
            <v>1.34</v>
          </cell>
          <cell r="T103">
            <v>1.2729999999999999</v>
          </cell>
          <cell r="AI103" t="str">
            <v>82.60130005.01.1</v>
          </cell>
        </row>
        <row r="104">
          <cell r="S104">
            <v>2.0203860739436617</v>
          </cell>
          <cell r="T104">
            <v>1.9193667702464785</v>
          </cell>
          <cell r="AI104" t="str">
            <v>82.60130006.01.1</v>
          </cell>
        </row>
        <row r="105">
          <cell r="S105">
            <v>2.0203860739436617</v>
          </cell>
          <cell r="T105">
            <v>1.9193667702464785</v>
          </cell>
          <cell r="AI105" t="str">
            <v>82.60130007.01.1</v>
          </cell>
        </row>
        <row r="106">
          <cell r="S106">
            <v>1.4337953544337498</v>
          </cell>
          <cell r="T106">
            <v>1.3621055867120624</v>
          </cell>
          <cell r="AI106" t="str">
            <v>82.60130008.01.1</v>
          </cell>
        </row>
        <row r="107">
          <cell r="S107">
            <v>1.4337953544337498</v>
          </cell>
          <cell r="T107">
            <v>1.3621055867120624</v>
          </cell>
          <cell r="AI107" t="str">
            <v>82.60130009.01.1</v>
          </cell>
        </row>
      </sheetData>
      <sheetData sheetId="42">
        <row r="8">
          <cell r="T8">
            <v>1.25</v>
          </cell>
        </row>
        <row r="11">
          <cell r="AI11">
            <v>1</v>
          </cell>
        </row>
        <row r="12">
          <cell r="T12" t="str">
            <v>Grad II</v>
          </cell>
          <cell r="AI12" t="str">
            <v>cod concatenat 1</v>
          </cell>
        </row>
        <row r="13">
          <cell r="T13">
            <v>3.762</v>
          </cell>
          <cell r="AI13" t="str">
            <v>82.60127001.01.2</v>
          </cell>
        </row>
        <row r="14">
          <cell r="T14">
            <v>3.3857999999999997</v>
          </cell>
          <cell r="AI14" t="str">
            <v>82.60127002.01.2</v>
          </cell>
        </row>
        <row r="15">
          <cell r="T15">
            <v>3.3857999999999997</v>
          </cell>
          <cell r="AI15" t="str">
            <v>82.60127003.04.2</v>
          </cell>
        </row>
        <row r="16">
          <cell r="T16">
            <v>3.0855999999999995</v>
          </cell>
          <cell r="AI16" t="str">
            <v>82.60127004.04.2</v>
          </cell>
        </row>
        <row r="17">
          <cell r="T17">
            <v>2.99</v>
          </cell>
          <cell r="AI17" t="str">
            <v>82.60127005.02.2</v>
          </cell>
        </row>
        <row r="18">
          <cell r="T18">
            <v>2.7552676056338026</v>
          </cell>
          <cell r="AI18" t="str">
            <v>82.60127006.04.2</v>
          </cell>
        </row>
        <row r="22">
          <cell r="T22">
            <v>2.3526921403125005</v>
          </cell>
        </row>
        <row r="26">
          <cell r="AI26" t="str">
            <v>cod concatenat 1</v>
          </cell>
        </row>
        <row r="27">
          <cell r="T27">
            <v>1.8897125625000004</v>
          </cell>
          <cell r="AI27" t="str">
            <v>82.60128001.01.1</v>
          </cell>
        </row>
        <row r="28">
          <cell r="T28">
            <v>1.8253988156249998</v>
          </cell>
          <cell r="AI28" t="str">
            <v>82.60128001.01.2</v>
          </cell>
        </row>
        <row r="29">
          <cell r="T29">
            <v>1.65945346875</v>
          </cell>
          <cell r="AI29" t="str">
            <v>82.60128001.01.3</v>
          </cell>
        </row>
        <row r="30">
          <cell r="T30">
            <v>1.7997262499999997</v>
          </cell>
          <cell r="AI30" t="str">
            <v>82.60128002.07.1</v>
          </cell>
        </row>
        <row r="31">
          <cell r="T31">
            <v>1.7384750624999998</v>
          </cell>
          <cell r="AI31" t="str">
            <v>82.60128002.07.2</v>
          </cell>
        </row>
        <row r="32">
          <cell r="T32">
            <v>1.5804318749999999</v>
          </cell>
          <cell r="AI32" t="str">
            <v>82.60128002.07.3</v>
          </cell>
        </row>
        <row r="33">
          <cell r="T33">
            <v>1.5221849999999999</v>
          </cell>
          <cell r="AI33" t="str">
            <v>82.60128002.07.4</v>
          </cell>
        </row>
        <row r="34">
          <cell r="T34">
            <v>1.7997262499999997</v>
          </cell>
          <cell r="AI34" t="str">
            <v>82.60128003.01.1</v>
          </cell>
        </row>
        <row r="35">
          <cell r="T35">
            <v>1.7384750624999998</v>
          </cell>
          <cell r="AI35" t="str">
            <v>82.60128003.01.2</v>
          </cell>
        </row>
        <row r="36">
          <cell r="T36">
            <v>1.5804318749999999</v>
          </cell>
          <cell r="AI36" t="str">
            <v>82.60128003.01.3</v>
          </cell>
        </row>
        <row r="37">
          <cell r="T37">
            <v>1.5221849999999999</v>
          </cell>
          <cell r="AI37" t="str">
            <v>82.60128003.01.4</v>
          </cell>
        </row>
        <row r="38">
          <cell r="T38">
            <v>1.5256395000000003</v>
          </cell>
          <cell r="AI38" t="str">
            <v>82.60128004.09.1</v>
          </cell>
        </row>
        <row r="39">
          <cell r="T39">
            <v>1.473716475</v>
          </cell>
          <cell r="AI39" t="str">
            <v>82.60128004.09.2</v>
          </cell>
        </row>
        <row r="40">
          <cell r="T40">
            <v>1.39194</v>
          </cell>
          <cell r="AI40" t="str">
            <v>82.60128004.09.3</v>
          </cell>
        </row>
        <row r="41">
          <cell r="T41">
            <v>1.3603050000000001</v>
          </cell>
          <cell r="AI41" t="str">
            <v>82.60128004.09.4</v>
          </cell>
        </row>
        <row r="42">
          <cell r="T42">
            <v>1.4722421175</v>
          </cell>
          <cell r="AI42" t="str">
            <v>82.60128005.04.1</v>
          </cell>
        </row>
        <row r="43">
          <cell r="T43">
            <v>1.4221363983749999</v>
          </cell>
          <cell r="AI43" t="str">
            <v>82.60128005.04.2</v>
          </cell>
        </row>
        <row r="44">
          <cell r="T44">
            <v>1.3432221</v>
          </cell>
          <cell r="AI44" t="str">
            <v>82.60128005.04.3</v>
          </cell>
        </row>
        <row r="45">
          <cell r="T45">
            <v>1.3058927999999999</v>
          </cell>
          <cell r="AI45" t="str">
            <v>82.60128005.04.4</v>
          </cell>
        </row>
        <row r="46">
          <cell r="T46">
            <v>1.3621055867120624</v>
          </cell>
          <cell r="AI46" t="str">
            <v>82.60128006.01.1</v>
          </cell>
        </row>
        <row r="47">
          <cell r="T47">
            <v>1.35</v>
          </cell>
          <cell r="AI47" t="str">
            <v>82.60128006.01.1</v>
          </cell>
        </row>
        <row r="48">
          <cell r="T48">
            <v>1.2507688295999997</v>
          </cell>
          <cell r="AI48" t="str">
            <v>82.60128006.01.2</v>
          </cell>
        </row>
        <row r="49">
          <cell r="T49">
            <v>1.3621055867120624</v>
          </cell>
          <cell r="AI49" t="str">
            <v>82.60128007.03.1</v>
          </cell>
        </row>
        <row r="50">
          <cell r="T50">
            <v>1.2865223959499996</v>
          </cell>
          <cell r="AI50" t="str">
            <v>82.60128007.03.2</v>
          </cell>
        </row>
        <row r="51">
          <cell r="T51">
            <v>1.2507688295999997</v>
          </cell>
          <cell r="AI51" t="str">
            <v>82.60128007.03.3</v>
          </cell>
        </row>
        <row r="52">
          <cell r="T52">
            <v>1.2865223959499996</v>
          </cell>
          <cell r="AI52" t="str">
            <v>82.60128008.01.1</v>
          </cell>
        </row>
        <row r="53">
          <cell r="T53">
            <v>1.2507688295999997</v>
          </cell>
          <cell r="AI53" t="str">
            <v>82.60128008.01.2</v>
          </cell>
        </row>
        <row r="54">
          <cell r="T54">
            <v>1.3621055867120624</v>
          </cell>
          <cell r="AI54" t="str">
            <v>82.60128009.01.1</v>
          </cell>
        </row>
        <row r="55">
          <cell r="T55">
            <v>1.2865223959499996</v>
          </cell>
          <cell r="AI55" t="str">
            <v>82.60128009.01.2</v>
          </cell>
        </row>
        <row r="56">
          <cell r="T56">
            <v>1.3621055867120624</v>
          </cell>
          <cell r="AI56" t="str">
            <v>82.60128010.01.1</v>
          </cell>
        </row>
        <row r="57">
          <cell r="T57">
            <v>1.2865223959499996</v>
          </cell>
          <cell r="AI57" t="str">
            <v>82.60128010.01.2</v>
          </cell>
        </row>
        <row r="58">
          <cell r="T58">
            <v>1.3621055867120624</v>
          </cell>
          <cell r="AI58" t="str">
            <v>82.60128011.02.1</v>
          </cell>
        </row>
        <row r="59">
          <cell r="T59">
            <v>1.2865223959499996</v>
          </cell>
          <cell r="AI59" t="str">
            <v>82.60128011.02.2</v>
          </cell>
        </row>
        <row r="60">
          <cell r="T60">
            <v>1.3621055867120624</v>
          </cell>
          <cell r="AI60" t="str">
            <v>82.60128012.02.1</v>
          </cell>
        </row>
        <row r="61">
          <cell r="T61">
            <v>1.2667581956422178</v>
          </cell>
          <cell r="AI61" t="str">
            <v>82.60128013.07.1</v>
          </cell>
        </row>
        <row r="62">
          <cell r="T62">
            <v>1.2865223959499996</v>
          </cell>
          <cell r="AI62" t="str">
            <v>82.60128014.02.1</v>
          </cell>
        </row>
        <row r="63">
          <cell r="T63">
            <v>1.2865223959499996</v>
          </cell>
          <cell r="AI63" t="str">
            <v>82.60128015.01.1</v>
          </cell>
        </row>
        <row r="64">
          <cell r="T64">
            <v>1.2507688295999997</v>
          </cell>
          <cell r="AI64" t="str">
            <v>82.60128015.01.2</v>
          </cell>
        </row>
        <row r="65">
          <cell r="T65">
            <v>1.3621055867120624</v>
          </cell>
          <cell r="AI65" t="str">
            <v>82.60128016.01.1</v>
          </cell>
        </row>
        <row r="66">
          <cell r="T66">
            <v>1.2865223959499996</v>
          </cell>
          <cell r="AI66" t="str">
            <v>82.60128016.01.2</v>
          </cell>
        </row>
        <row r="67">
          <cell r="T67">
            <v>1.3621055867120624</v>
          </cell>
          <cell r="AI67" t="str">
            <v>82.60128017.01.1</v>
          </cell>
        </row>
        <row r="68">
          <cell r="T68">
            <v>1.2865223959499996</v>
          </cell>
          <cell r="AI68" t="str">
            <v>82.60128017.01.2</v>
          </cell>
        </row>
        <row r="69">
          <cell r="T69">
            <v>1.3621055867120624</v>
          </cell>
          <cell r="AI69" t="str">
            <v>82.60128018.01.1</v>
          </cell>
        </row>
        <row r="70">
          <cell r="T70">
            <v>1.2865223959499996</v>
          </cell>
          <cell r="AI70" t="str">
            <v>82.60128018.01.2</v>
          </cell>
        </row>
        <row r="71">
          <cell r="T71">
            <v>1.2729999999999999</v>
          </cell>
          <cell r="AI71" t="str">
            <v>82.60128018.01.3</v>
          </cell>
        </row>
        <row r="72">
          <cell r="T72">
            <v>1.2507688295999997</v>
          </cell>
          <cell r="AI72" t="str">
            <v>82.60128018.01.4</v>
          </cell>
        </row>
        <row r="73">
          <cell r="T73">
            <v>1.2507688295999997</v>
          </cell>
          <cell r="AI73" t="str">
            <v>82.60128019.01.1</v>
          </cell>
        </row>
        <row r="74">
          <cell r="T74">
            <v>1.1882303881199996</v>
          </cell>
          <cell r="AI74" t="str">
            <v>82.60128019.01.2</v>
          </cell>
        </row>
        <row r="75">
          <cell r="T75">
            <v>0.98</v>
          </cell>
        </row>
        <row r="77">
          <cell r="T77">
            <v>3.0855999999999995</v>
          </cell>
        </row>
        <row r="78">
          <cell r="T78">
            <v>2.19</v>
          </cell>
        </row>
        <row r="79">
          <cell r="T79">
            <v>1.7997262499999997</v>
          </cell>
        </row>
        <row r="80">
          <cell r="T80">
            <v>1.7384750624999998</v>
          </cell>
        </row>
        <row r="81">
          <cell r="T81">
            <v>2.19</v>
          </cell>
        </row>
        <row r="82">
          <cell r="T82">
            <v>1.5256395000000003</v>
          </cell>
        </row>
        <row r="83">
          <cell r="T83">
            <v>1.473716475</v>
          </cell>
        </row>
        <row r="84">
          <cell r="T84">
            <v>1.3621055867120624</v>
          </cell>
        </row>
        <row r="85">
          <cell r="T85">
            <v>1.3621055867120624</v>
          </cell>
        </row>
        <row r="90">
          <cell r="AI90" t="str">
            <v>cod concatenat 1</v>
          </cell>
        </row>
        <row r="91">
          <cell r="T91">
            <v>1.7384750624999998</v>
          </cell>
          <cell r="AI91" t="str">
            <v>82.60129001.01.1</v>
          </cell>
        </row>
        <row r="92">
          <cell r="T92">
            <v>1.5804318749999999</v>
          </cell>
          <cell r="AI92" t="str">
            <v>82.60129001.01.2</v>
          </cell>
        </row>
        <row r="93">
          <cell r="T93">
            <v>1.5221849999999999</v>
          </cell>
          <cell r="AI93" t="str">
            <v>82.60129001.01.3</v>
          </cell>
        </row>
        <row r="98">
          <cell r="AI98" t="str">
            <v>cod concatenat 1</v>
          </cell>
        </row>
        <row r="99">
          <cell r="T99">
            <v>1.9286873239436617</v>
          </cell>
          <cell r="AI99" t="str">
            <v>82.60130001.01.1</v>
          </cell>
        </row>
        <row r="100">
          <cell r="T100">
            <v>1.8322529577464786</v>
          </cell>
          <cell r="AI100" t="str">
            <v>82.60130002.01.1</v>
          </cell>
        </row>
        <row r="101">
          <cell r="T101">
            <v>1.8322529577464786</v>
          </cell>
          <cell r="AI101" t="str">
            <v>82.60130003.02.1</v>
          </cell>
        </row>
        <row r="102">
          <cell r="T102">
            <v>1.3621055867120624</v>
          </cell>
          <cell r="AI102" t="str">
            <v>82.60130004.01.1</v>
          </cell>
        </row>
        <row r="103">
          <cell r="T103">
            <v>1.2729999999999999</v>
          </cell>
          <cell r="AI103" t="str">
            <v>82.60130005.01.1</v>
          </cell>
        </row>
        <row r="104">
          <cell r="T104">
            <v>1.7406403098591545</v>
          </cell>
          <cell r="AI104" t="str">
            <v>82.60130006.01.1</v>
          </cell>
        </row>
        <row r="105">
          <cell r="T105">
            <v>1.7406403098591545</v>
          </cell>
          <cell r="AI105" t="str">
            <v>82.60130007.01.1</v>
          </cell>
        </row>
        <row r="106">
          <cell r="T106">
            <v>1.3621055867120624</v>
          </cell>
          <cell r="AI106" t="str">
            <v>82.60130008.01.1</v>
          </cell>
        </row>
        <row r="107">
          <cell r="T107">
            <v>1.3621055867120624</v>
          </cell>
          <cell r="AI107" t="str">
            <v>82.60130009.01.1</v>
          </cell>
        </row>
      </sheetData>
      <sheetData sheetId="43">
        <row r="7">
          <cell r="T7">
            <v>0.8</v>
          </cell>
        </row>
        <row r="11">
          <cell r="AI11">
            <v>1</v>
          </cell>
        </row>
        <row r="12">
          <cell r="T12" t="str">
            <v>Grad II</v>
          </cell>
          <cell r="AI12" t="str">
            <v>cod concatenat 1</v>
          </cell>
        </row>
        <row r="13">
          <cell r="T13">
            <v>3.0096000000000003</v>
          </cell>
          <cell r="AI13" t="str">
            <v>82.60127001.01.2</v>
          </cell>
        </row>
        <row r="14">
          <cell r="T14">
            <v>2.7086399999999999</v>
          </cell>
          <cell r="AI14" t="str">
            <v>82.60127002.01.2</v>
          </cell>
        </row>
        <row r="15">
          <cell r="T15">
            <v>2.7086399999999999</v>
          </cell>
          <cell r="AI15" t="str">
            <v>82.60127003.04.2</v>
          </cell>
        </row>
        <row r="16">
          <cell r="T16">
            <v>2.4684799999999996</v>
          </cell>
          <cell r="AI16" t="str">
            <v>82.60127004.04.2</v>
          </cell>
        </row>
        <row r="17">
          <cell r="T17">
            <v>2.3920000000000003</v>
          </cell>
          <cell r="AI17" t="str">
            <v>82.60127005.02.2</v>
          </cell>
        </row>
        <row r="18">
          <cell r="T18">
            <v>2.2042140845070421</v>
          </cell>
          <cell r="AI18" t="str">
            <v>82.60127006.04.2</v>
          </cell>
        </row>
        <row r="22">
          <cell r="T22">
            <v>2.1174229262812507</v>
          </cell>
        </row>
        <row r="26">
          <cell r="AI26" t="str">
            <v>cod concatenat 1</v>
          </cell>
        </row>
        <row r="27">
          <cell r="T27">
            <v>1.7007413062500003</v>
          </cell>
          <cell r="AI27" t="str">
            <v>82.60128001.01.1</v>
          </cell>
        </row>
        <row r="28">
          <cell r="T28">
            <v>1.6428589340624999</v>
          </cell>
          <cell r="AI28" t="str">
            <v>82.60128001.01.2</v>
          </cell>
        </row>
        <row r="29">
          <cell r="T29">
            <v>1.4935081218749999</v>
          </cell>
          <cell r="AI29" t="str">
            <v>82.60128001.01.3</v>
          </cell>
        </row>
        <row r="30">
          <cell r="T30">
            <v>1.6197536249999998</v>
          </cell>
          <cell r="AI30" t="str">
            <v>82.60128002.07.1</v>
          </cell>
        </row>
        <row r="31">
          <cell r="T31">
            <v>1.5646275562499998</v>
          </cell>
          <cell r="AI31" t="str">
            <v>82.60128002.07.2</v>
          </cell>
        </row>
        <row r="32">
          <cell r="T32">
            <v>1.4223886875</v>
          </cell>
          <cell r="AI32" t="str">
            <v>82.60128002.07.3</v>
          </cell>
        </row>
        <row r="33">
          <cell r="T33">
            <v>1.3699664999999999</v>
          </cell>
          <cell r="AI33" t="str">
            <v>82.60128002.07.4</v>
          </cell>
        </row>
        <row r="34">
          <cell r="T34">
            <v>1.6197536249999998</v>
          </cell>
          <cell r="AI34" t="str">
            <v>82.60128003.01.1</v>
          </cell>
        </row>
        <row r="35">
          <cell r="T35">
            <v>1.5646275562499998</v>
          </cell>
          <cell r="AI35" t="str">
            <v>82.60128003.01.2</v>
          </cell>
        </row>
        <row r="36">
          <cell r="T36">
            <v>1.4223886875</v>
          </cell>
          <cell r="AI36" t="str">
            <v>82.60128003.01.3</v>
          </cell>
        </row>
        <row r="37">
          <cell r="T37">
            <v>1.3699664999999999</v>
          </cell>
          <cell r="AI37" t="str">
            <v>82.60128003.01.4</v>
          </cell>
        </row>
        <row r="38">
          <cell r="T38">
            <v>1.3730755500000003</v>
          </cell>
          <cell r="AI38" t="str">
            <v>82.60128004.09.1</v>
          </cell>
        </row>
        <row r="39">
          <cell r="T39">
            <v>1.3263448275</v>
          </cell>
          <cell r="AI39" t="str">
            <v>82.60128004.09.2</v>
          </cell>
        </row>
        <row r="40">
          <cell r="T40">
            <v>1.2527459999999999</v>
          </cell>
          <cell r="AI40" t="str">
            <v>82.60128004.09.3</v>
          </cell>
        </row>
        <row r="41">
          <cell r="T41">
            <v>1.2242745000000002</v>
          </cell>
          <cell r="AI41" t="str">
            <v>82.60128004.09.4</v>
          </cell>
        </row>
        <row r="42">
          <cell r="T42">
            <v>1.32501790575</v>
          </cell>
          <cell r="AI42" t="str">
            <v>82.60128005.04.1</v>
          </cell>
        </row>
        <row r="43">
          <cell r="T43">
            <v>1.2799227585374999</v>
          </cell>
          <cell r="AI43" t="str">
            <v>82.60128005.04.2</v>
          </cell>
        </row>
        <row r="44">
          <cell r="T44">
            <v>1.2088998900000001</v>
          </cell>
          <cell r="AI44" t="str">
            <v>82.60128005.04.3</v>
          </cell>
        </row>
        <row r="45">
          <cell r="T45">
            <v>1.1753035199999999</v>
          </cell>
          <cell r="AI45" t="str">
            <v>82.60128005.04.4</v>
          </cell>
        </row>
        <row r="46">
          <cell r="T46">
            <v>1.2803792515093386</v>
          </cell>
          <cell r="AI46" t="str">
            <v>82.60128006.01.1</v>
          </cell>
        </row>
        <row r="47">
          <cell r="T47">
            <v>1.2689999999999999</v>
          </cell>
          <cell r="AI47" t="str">
            <v>82.60128006.01.2</v>
          </cell>
        </row>
        <row r="48">
          <cell r="T48">
            <v>1.1757226998239996</v>
          </cell>
          <cell r="AI48" t="str">
            <v>82.60128006.01.3</v>
          </cell>
        </row>
        <row r="49">
          <cell r="T49">
            <v>1.2803792515093386</v>
          </cell>
          <cell r="AI49" t="str">
            <v>82.60128007.03.1</v>
          </cell>
        </row>
        <row r="50">
          <cell r="T50">
            <v>1.2689999999999999</v>
          </cell>
          <cell r="AI50" t="str">
            <v>82.60128007.03.2</v>
          </cell>
        </row>
        <row r="51">
          <cell r="T51">
            <v>1.1757226998239996</v>
          </cell>
          <cell r="AI51" t="str">
            <v>82.60128007.03.3</v>
          </cell>
        </row>
        <row r="52">
          <cell r="T52">
            <v>1.2093310521929996</v>
          </cell>
          <cell r="AI52" t="str">
            <v>82.60128008.01.1</v>
          </cell>
        </row>
        <row r="53">
          <cell r="T53">
            <v>1.1757226998239996</v>
          </cell>
          <cell r="AI53" t="str">
            <v>82.60128008.01.2</v>
          </cell>
        </row>
        <row r="54">
          <cell r="T54">
            <v>1.2803792515093386</v>
          </cell>
          <cell r="AI54" t="str">
            <v>82.60128009.01.1</v>
          </cell>
        </row>
        <row r="55">
          <cell r="T55">
            <v>1.2093310521929996</v>
          </cell>
          <cell r="AI55" t="str">
            <v>82.60128009.01.2</v>
          </cell>
        </row>
        <row r="56">
          <cell r="T56">
            <v>1.2803792515093386</v>
          </cell>
          <cell r="AI56" t="str">
            <v>82.60128010.01.1</v>
          </cell>
        </row>
        <row r="57">
          <cell r="T57">
            <v>1.2093310521929996</v>
          </cell>
          <cell r="AI57" t="str">
            <v>82.60128010.01.2</v>
          </cell>
        </row>
        <row r="58">
          <cell r="T58">
            <v>1.2803792515093386</v>
          </cell>
          <cell r="AI58" t="str">
            <v>82.60128011.02.1</v>
          </cell>
        </row>
        <row r="59">
          <cell r="T59">
            <v>1.1851444311491397</v>
          </cell>
          <cell r="AI59" t="str">
            <v>82.60128011.02.2</v>
          </cell>
        </row>
        <row r="60">
          <cell r="T60">
            <v>1.2803792515093386</v>
          </cell>
          <cell r="AI60" t="str">
            <v>82.60128012.02.1</v>
          </cell>
        </row>
        <row r="61">
          <cell r="T61">
            <v>1.1907527039036847</v>
          </cell>
          <cell r="AI61" t="str">
            <v>82.60128013.07.1</v>
          </cell>
        </row>
        <row r="62">
          <cell r="T62">
            <v>1.2093310521929996</v>
          </cell>
          <cell r="AI62" t="str">
            <v>82.60128014.02.1</v>
          </cell>
        </row>
        <row r="63">
          <cell r="T63">
            <v>1.2093310521929996</v>
          </cell>
          <cell r="AI63" t="str">
            <v>82.60128015.01.1</v>
          </cell>
        </row>
        <row r="64">
          <cell r="T64">
            <v>1.1757226998239996</v>
          </cell>
          <cell r="AI64" t="str">
            <v>82.60128015.01.2</v>
          </cell>
        </row>
        <row r="65">
          <cell r="T65">
            <v>1.2803792515093386</v>
          </cell>
          <cell r="AI65" t="str">
            <v>82.60128016.01.1</v>
          </cell>
        </row>
        <row r="66">
          <cell r="T66">
            <v>1.2093310521929996</v>
          </cell>
          <cell r="AI66" t="str">
            <v>82.60128016.01.2</v>
          </cell>
        </row>
        <row r="67">
          <cell r="T67">
            <v>1.2803792515093386</v>
          </cell>
          <cell r="AI67" t="str">
            <v>82.60128017.01.1</v>
          </cell>
        </row>
        <row r="68">
          <cell r="T68">
            <v>1.2093310521929996</v>
          </cell>
          <cell r="AI68" t="str">
            <v>82.60128017.01.2</v>
          </cell>
        </row>
        <row r="69">
          <cell r="T69">
            <v>1.2803792515093386</v>
          </cell>
          <cell r="AI69" t="str">
            <v>82.60128018.01.1</v>
          </cell>
        </row>
        <row r="70">
          <cell r="T70">
            <v>1.2093310521929996</v>
          </cell>
          <cell r="AI70" t="str">
            <v>82.60128018.01.2</v>
          </cell>
        </row>
        <row r="71">
          <cell r="T71">
            <v>1.1966199999999998</v>
          </cell>
          <cell r="AI71" t="str">
            <v>82.60128018.01.3</v>
          </cell>
        </row>
        <row r="72">
          <cell r="T72">
            <v>1.1522082458275196</v>
          </cell>
          <cell r="AI72" t="str">
            <v>82.60128018.01.4</v>
          </cell>
        </row>
        <row r="73">
          <cell r="T73">
            <v>1.1757226998239996</v>
          </cell>
          <cell r="AI73" t="str">
            <v>82.60128019.01.1</v>
          </cell>
        </row>
        <row r="74">
          <cell r="T74">
            <v>1.0610897365911596</v>
          </cell>
          <cell r="AI74" t="str">
            <v>82.60128019.01.2</v>
          </cell>
        </row>
        <row r="77">
          <cell r="T77">
            <v>2.4684799999999996</v>
          </cell>
        </row>
        <row r="78">
          <cell r="T78">
            <v>1.98</v>
          </cell>
        </row>
        <row r="79">
          <cell r="T79">
            <v>1.6197536249999998</v>
          </cell>
        </row>
        <row r="80">
          <cell r="T80">
            <v>1.5646275562499998</v>
          </cell>
        </row>
        <row r="81">
          <cell r="T81">
            <v>1.98</v>
          </cell>
        </row>
        <row r="82">
          <cell r="T82">
            <v>1.3730755500000003</v>
          </cell>
        </row>
        <row r="83">
          <cell r="T83">
            <v>1.3263448275</v>
          </cell>
        </row>
        <row r="84">
          <cell r="T84">
            <v>1.2803792515093386</v>
          </cell>
        </row>
        <row r="85">
          <cell r="T85">
            <v>1.2803792515093386</v>
          </cell>
        </row>
        <row r="90">
          <cell r="AI90" t="str">
            <v>cod concatenat 1</v>
          </cell>
        </row>
        <row r="91">
          <cell r="T91">
            <v>1.5646275562499998</v>
          </cell>
          <cell r="AI91" t="str">
            <v>82.60129001.01.1</v>
          </cell>
        </row>
        <row r="92">
          <cell r="T92">
            <v>1.4223886875</v>
          </cell>
          <cell r="AI92" t="str">
            <v>82.60129001.01.2</v>
          </cell>
        </row>
        <row r="93">
          <cell r="T93">
            <v>1.3699664999999999</v>
          </cell>
          <cell r="AI93" t="str">
            <v>82.60129001.01.3</v>
          </cell>
        </row>
        <row r="98">
          <cell r="AI98" t="str">
            <v>cod concatenat 1</v>
          </cell>
        </row>
        <row r="99">
          <cell r="T99">
            <v>1.5429498591549293</v>
          </cell>
          <cell r="AI99" t="str">
            <v>82.60130001.01.1</v>
          </cell>
        </row>
        <row r="100">
          <cell r="T100">
            <v>1.4658023661971828</v>
          </cell>
          <cell r="AI100" t="str">
            <v>82.60130002.01.1</v>
          </cell>
        </row>
        <row r="101">
          <cell r="T101">
            <v>1.4658023661971828</v>
          </cell>
          <cell r="AI101" t="str">
            <v>82.60130003.02.1</v>
          </cell>
        </row>
        <row r="102">
          <cell r="T102">
            <v>1.2803792515093386</v>
          </cell>
          <cell r="AI102" t="str">
            <v>82.60130004.01.1</v>
          </cell>
        </row>
        <row r="103">
          <cell r="T103">
            <v>1.1966199999999998</v>
          </cell>
          <cell r="AI103" t="str">
            <v>82.60130005.01.1</v>
          </cell>
        </row>
        <row r="104">
          <cell r="T104">
            <v>1.3925122478873238</v>
          </cell>
          <cell r="AI104" t="str">
            <v>82.60130006.01.1</v>
          </cell>
        </row>
        <row r="105">
          <cell r="T105">
            <v>1.3925122478873238</v>
          </cell>
          <cell r="AI105" t="str">
            <v>82.60130007.01.1</v>
          </cell>
        </row>
        <row r="106">
          <cell r="T106">
            <v>1.2803792515093386</v>
          </cell>
          <cell r="AI106" t="str">
            <v>82.60130008.01.1</v>
          </cell>
        </row>
        <row r="107">
          <cell r="T107">
            <v>1.2803792515093386</v>
          </cell>
          <cell r="AI107" t="str">
            <v>82.60130009.01.1</v>
          </cell>
        </row>
      </sheetData>
      <sheetData sheetId="44">
        <row r="11">
          <cell r="AI11">
            <v>1</v>
          </cell>
        </row>
        <row r="12">
          <cell r="T12" t="str">
            <v>Grad II</v>
          </cell>
          <cell r="AI12" t="str">
            <v>cod concatenat 1</v>
          </cell>
        </row>
        <row r="13">
          <cell r="T13">
            <v>2.4678720000000003</v>
          </cell>
          <cell r="AI13" t="str">
            <v>82.60127001.01.2</v>
          </cell>
        </row>
        <row r="14">
          <cell r="T14">
            <v>2.2210847999999999</v>
          </cell>
          <cell r="AI14" t="str">
            <v>82.60127002.01.2</v>
          </cell>
        </row>
        <row r="15">
          <cell r="T15">
            <v>2.2210847999999999</v>
          </cell>
          <cell r="AI15" t="str">
            <v>82.60127003.04.2</v>
          </cell>
        </row>
        <row r="16">
          <cell r="T16">
            <v>2.0241535999999996</v>
          </cell>
          <cell r="AI16" t="str">
            <v>82.60127004.04.2</v>
          </cell>
        </row>
        <row r="17">
          <cell r="T17">
            <v>1.9614400000000001</v>
          </cell>
          <cell r="AI17" t="str">
            <v>82.60127005.02.2</v>
          </cell>
        </row>
        <row r="18">
          <cell r="T18">
            <v>1.8074555492957745</v>
          </cell>
          <cell r="AI18" t="str">
            <v>82.60127006.04.2</v>
          </cell>
        </row>
        <row r="22">
          <cell r="T22">
            <v>2.011551779967188</v>
          </cell>
        </row>
        <row r="23">
          <cell r="T23">
            <v>0.95</v>
          </cell>
        </row>
        <row r="26">
          <cell r="AI26" t="str">
            <v>cod concatenat 1</v>
          </cell>
        </row>
        <row r="27">
          <cell r="T27">
            <v>1.6157042409375002</v>
          </cell>
          <cell r="AI27" t="str">
            <v>82.60128001.01.1</v>
          </cell>
        </row>
        <row r="28">
          <cell r="T28">
            <v>1.5607159873593748</v>
          </cell>
          <cell r="AI28" t="str">
            <v>82.60128001.01.2</v>
          </cell>
        </row>
        <row r="29">
          <cell r="T29">
            <v>1.4188327157812499</v>
          </cell>
          <cell r="AI29" t="str">
            <v>82.60128001.01.3</v>
          </cell>
        </row>
        <row r="30">
          <cell r="T30">
            <v>1.5387659437499996</v>
          </cell>
          <cell r="AI30" t="str">
            <v>82.60128002.07.1</v>
          </cell>
        </row>
        <row r="31">
          <cell r="T31">
            <v>1.4863961784374997</v>
          </cell>
          <cell r="AI31" t="str">
            <v>82.60128002.07.2</v>
          </cell>
        </row>
        <row r="32">
          <cell r="T32">
            <v>1.3512692531249999</v>
          </cell>
          <cell r="AI32" t="str">
            <v>82.60128002.07.3</v>
          </cell>
        </row>
        <row r="33">
          <cell r="T33">
            <v>1.3014681749999999</v>
          </cell>
          <cell r="AI33" t="str">
            <v>82.60128002.07.4</v>
          </cell>
        </row>
        <row r="34">
          <cell r="T34">
            <v>1.5387659437499996</v>
          </cell>
          <cell r="AI34" t="str">
            <v>82.60128003.01.1</v>
          </cell>
        </row>
        <row r="35">
          <cell r="T35">
            <v>1.4863961784374997</v>
          </cell>
          <cell r="AI35" t="str">
            <v>82.60128003.01.2</v>
          </cell>
        </row>
        <row r="36">
          <cell r="T36">
            <v>1.3512692531249999</v>
          </cell>
          <cell r="AI36" t="str">
            <v>82.60128003.01.3</v>
          </cell>
        </row>
        <row r="37">
          <cell r="T37">
            <v>1.3014681749999999</v>
          </cell>
          <cell r="AI37" t="str">
            <v>82.60128003.01.4</v>
          </cell>
        </row>
        <row r="38">
          <cell r="T38">
            <v>1.3044217725000002</v>
          </cell>
          <cell r="AI38" t="str">
            <v>82.60128004.09.1</v>
          </cell>
        </row>
        <row r="39">
          <cell r="T39">
            <v>1.2600275861249999</v>
          </cell>
          <cell r="AI39" t="str">
            <v>82.60128004.09.2</v>
          </cell>
        </row>
        <row r="40">
          <cell r="T40">
            <v>1.1901086999999999</v>
          </cell>
          <cell r="AI40" t="str">
            <v>82.60128004.09.3</v>
          </cell>
        </row>
        <row r="41">
          <cell r="T41">
            <v>1.1630607750000002</v>
          </cell>
          <cell r="AI41" t="str">
            <v>82.60128004.09.4</v>
          </cell>
        </row>
        <row r="42">
          <cell r="T42">
            <v>1.2587670104624999</v>
          </cell>
          <cell r="AI42" t="str">
            <v>82.60128005.04.1</v>
          </cell>
        </row>
        <row r="43">
          <cell r="T43">
            <v>1.215926620610625</v>
          </cell>
          <cell r="AI43" t="str">
            <v>82.60128005.04.2</v>
          </cell>
        </row>
        <row r="44">
          <cell r="T44">
            <v>1.1484548955</v>
          </cell>
          <cell r="AI44" t="str">
            <v>82.60128005.04.3</v>
          </cell>
        </row>
        <row r="45">
          <cell r="T45">
            <v>1.1165383439999998</v>
          </cell>
          <cell r="AI45" t="str">
            <v>82.60128005.04.4</v>
          </cell>
        </row>
        <row r="46">
          <cell r="T46">
            <v>1.2163602889338716</v>
          </cell>
          <cell r="AI46" t="str">
            <v>82.60128006.01.1</v>
          </cell>
        </row>
        <row r="47">
          <cell r="T47">
            <v>1.2055499999999999</v>
          </cell>
          <cell r="AI47" t="str">
            <v>82.60128006.01.2</v>
          </cell>
        </row>
        <row r="48">
          <cell r="T48">
            <v>1.1169365648327996</v>
          </cell>
          <cell r="AI48" t="str">
            <v>82.60128006.01.3</v>
          </cell>
        </row>
        <row r="49">
          <cell r="T49">
            <v>1.2163602889338716</v>
          </cell>
          <cell r="AI49" t="str">
            <v>82.60128007.03.1</v>
          </cell>
        </row>
        <row r="50">
          <cell r="T50">
            <v>1.2055499999999999</v>
          </cell>
          <cell r="AI50" t="str">
            <v>82.60128007.03.2</v>
          </cell>
        </row>
        <row r="51">
          <cell r="T51">
            <v>1.1169365648327996</v>
          </cell>
          <cell r="AI51" t="str">
            <v>82.60128007.03.3</v>
          </cell>
        </row>
        <row r="52">
          <cell r="T52">
            <v>1.1488644995833497</v>
          </cell>
          <cell r="AI52" t="str">
            <v>82.60128008.01.1</v>
          </cell>
        </row>
        <row r="53">
          <cell r="T53">
            <v>1.1169365648327996</v>
          </cell>
          <cell r="AI53" t="str">
            <v>82.60128008.01.2</v>
          </cell>
        </row>
        <row r="54">
          <cell r="T54">
            <v>1.2163602889338716</v>
          </cell>
          <cell r="AI54" t="str">
            <v>82.60128009.01.1</v>
          </cell>
        </row>
        <row r="55">
          <cell r="T55">
            <v>1.1488644995833497</v>
          </cell>
          <cell r="AI55" t="str">
            <v>82.60128009.01.2</v>
          </cell>
        </row>
        <row r="56">
          <cell r="T56">
            <v>1.2163602889338716</v>
          </cell>
          <cell r="AI56" t="str">
            <v>82.60128010.01.1</v>
          </cell>
        </row>
        <row r="57">
          <cell r="T57">
            <v>1.1488644995833497</v>
          </cell>
          <cell r="AI57" t="str">
            <v>82.60128010.01.2</v>
          </cell>
        </row>
        <row r="58">
          <cell r="T58">
            <v>1.2163602889338716</v>
          </cell>
          <cell r="AI58" t="str">
            <v>82.60128011.02.1</v>
          </cell>
        </row>
        <row r="59">
          <cell r="T59">
            <v>1.1258872095916828</v>
          </cell>
          <cell r="AI59" t="str">
            <v>82.60128011.02.2</v>
          </cell>
        </row>
        <row r="60">
          <cell r="T60">
            <v>1.2163602889338716</v>
          </cell>
          <cell r="AI60" t="str">
            <v>82.60128012.02.1</v>
          </cell>
        </row>
        <row r="61">
          <cell r="T61">
            <v>1.1312150687085005</v>
          </cell>
          <cell r="AI61" t="str">
            <v>82.60128013.07.1</v>
          </cell>
        </row>
        <row r="62">
          <cell r="T62">
            <v>1.1488644995833497</v>
          </cell>
          <cell r="AI62" t="str">
            <v>82.60128014.02.1</v>
          </cell>
        </row>
        <row r="63">
          <cell r="T63">
            <v>1.1488644995833497</v>
          </cell>
          <cell r="AI63" t="str">
            <v>82.60128015.01.1</v>
          </cell>
        </row>
        <row r="64">
          <cell r="T64">
            <v>1.1169365648327996</v>
          </cell>
          <cell r="AI64" t="str">
            <v>82.60128015.01.2</v>
          </cell>
        </row>
        <row r="65">
          <cell r="T65">
            <v>1.2163602889338716</v>
          </cell>
          <cell r="AI65" t="str">
            <v>82.60128016.01.1</v>
          </cell>
        </row>
        <row r="66">
          <cell r="T66">
            <v>1.1488644995833497</v>
          </cell>
          <cell r="AI66" t="str">
            <v>82.60128016.01.2</v>
          </cell>
        </row>
        <row r="67">
          <cell r="T67">
            <v>1.2163602889338716</v>
          </cell>
          <cell r="AI67" t="str">
            <v>82.60128017.01.1</v>
          </cell>
        </row>
        <row r="68">
          <cell r="T68">
            <v>1.1488644995833497</v>
          </cell>
          <cell r="AI68" t="str">
            <v>82.60128017.01.2</v>
          </cell>
        </row>
        <row r="69">
          <cell r="T69">
            <v>1.2163602889338716</v>
          </cell>
          <cell r="AI69" t="str">
            <v>82.60128018.01.1</v>
          </cell>
        </row>
        <row r="70">
          <cell r="T70">
            <v>1.1488644995833497</v>
          </cell>
          <cell r="AI70" t="str">
            <v>82.60128018.01.2</v>
          </cell>
        </row>
        <row r="71">
          <cell r="T71">
            <v>1.1367889999999998</v>
          </cell>
          <cell r="AI71" t="str">
            <v>82.60128018.01.3</v>
          </cell>
        </row>
        <row r="72">
          <cell r="T72">
            <v>1.0945978335361435</v>
          </cell>
          <cell r="AI72" t="str">
            <v>82.60128018.01.4</v>
          </cell>
        </row>
        <row r="73">
          <cell r="T73">
            <v>1.1169365648327996</v>
          </cell>
          <cell r="AI73" t="str">
            <v>82.60128019.01.1</v>
          </cell>
        </row>
        <row r="74">
          <cell r="T74">
            <v>1</v>
          </cell>
          <cell r="AI74" t="str">
            <v>82.60128019.01.2</v>
          </cell>
        </row>
        <row r="77">
          <cell r="T77">
            <v>2.0241535999999996</v>
          </cell>
        </row>
        <row r="78">
          <cell r="T78">
            <v>1.84</v>
          </cell>
        </row>
        <row r="79">
          <cell r="T79">
            <v>1.5387659437499996</v>
          </cell>
        </row>
        <row r="80">
          <cell r="T80">
            <v>1.4863961784374997</v>
          </cell>
        </row>
        <row r="81">
          <cell r="T81">
            <v>1.84</v>
          </cell>
        </row>
        <row r="82">
          <cell r="T82">
            <v>1.3044217725000002</v>
          </cell>
        </row>
        <row r="83">
          <cell r="T83">
            <v>1.2600275861249999</v>
          </cell>
        </row>
        <row r="84">
          <cell r="T84">
            <v>1.2163602889338716</v>
          </cell>
        </row>
        <row r="85">
          <cell r="T85">
            <v>1.2163602889338716</v>
          </cell>
        </row>
        <row r="90">
          <cell r="AI90" t="str">
            <v>cod concatenat 1</v>
          </cell>
        </row>
        <row r="91">
          <cell r="T91">
            <v>1.3512692531249999</v>
          </cell>
          <cell r="AI91" t="str">
            <v>82.60129001.01.1</v>
          </cell>
        </row>
        <row r="92">
          <cell r="T92">
            <v>1.3014681749999999</v>
          </cell>
          <cell r="AI92" t="str">
            <v>82.60129001.01.2</v>
          </cell>
        </row>
        <row r="93">
          <cell r="T93">
            <v>1.25</v>
          </cell>
          <cell r="AI93" t="str">
            <v>82.60129001.01.3</v>
          </cell>
        </row>
        <row r="98">
          <cell r="AI98" t="str">
            <v>cod concatenat 1</v>
          </cell>
        </row>
        <row r="99">
          <cell r="T99">
            <v>1.3555916619718309</v>
          </cell>
          <cell r="AI99" t="str">
            <v>82.60130001.01.1</v>
          </cell>
        </row>
        <row r="100">
          <cell r="T100">
            <v>1.2878120788732392</v>
          </cell>
          <cell r="AI100" t="str">
            <v>82.60130002.01.1</v>
          </cell>
        </row>
        <row r="101">
          <cell r="T101">
            <v>1.2878120788732392</v>
          </cell>
          <cell r="AI101" t="str">
            <v>82.60130003.02.1</v>
          </cell>
        </row>
        <row r="102">
          <cell r="T102">
            <v>1.2163602889338716</v>
          </cell>
          <cell r="AI102" t="str">
            <v>82.60130004.01.1</v>
          </cell>
        </row>
        <row r="103">
          <cell r="T103">
            <v>1.1367889999999998</v>
          </cell>
          <cell r="AI103" t="str">
            <v>82.60130005.01.1</v>
          </cell>
        </row>
        <row r="104">
          <cell r="T104">
            <v>1.2234214749295773</v>
          </cell>
          <cell r="AI104" t="str">
            <v>82.60130006.01.1</v>
          </cell>
        </row>
        <row r="105">
          <cell r="T105">
            <v>1.2234214749295773</v>
          </cell>
          <cell r="AI105" t="str">
            <v>82.60130007.01.1</v>
          </cell>
        </row>
        <row r="106">
          <cell r="T106">
            <v>1.2163602889338716</v>
          </cell>
          <cell r="AI106" t="str">
            <v>82.60130008.01.1</v>
          </cell>
        </row>
        <row r="107">
          <cell r="T107">
            <v>1.2163602889338716</v>
          </cell>
          <cell r="AI107" t="str">
            <v>82.60130009.01.1</v>
          </cell>
        </row>
      </sheetData>
      <sheetData sheetId="45">
        <row r="6">
          <cell r="S6" t="str">
            <v>Coeficient</v>
          </cell>
        </row>
        <row r="7">
          <cell r="S7" t="str">
            <v>Coeficient 2027</v>
          </cell>
          <cell r="T7" t="str">
            <v>Coeficient 2027</v>
          </cell>
          <cell r="AI7">
            <v>1</v>
          </cell>
        </row>
        <row r="8">
          <cell r="S8" t="str">
            <v>Gadul 1</v>
          </cell>
          <cell r="T8" t="str">
            <v>Gadul 2</v>
          </cell>
          <cell r="AI8" t="str">
            <v>cod concatenat 1</v>
          </cell>
        </row>
        <row r="9">
          <cell r="S9">
            <v>2.9795040000000004</v>
          </cell>
          <cell r="T9">
            <v>3.3105600000000002</v>
          </cell>
          <cell r="AI9" t="str">
            <v>82.40201001.01.2</v>
          </cell>
        </row>
        <row r="10">
          <cell r="S10">
            <v>2.6815536</v>
          </cell>
          <cell r="T10">
            <v>2.9795039999999999</v>
          </cell>
          <cell r="AI10" t="str">
            <v>82.40201002.01.2</v>
          </cell>
        </row>
        <row r="11">
          <cell r="S11">
            <v>2.6815536</v>
          </cell>
          <cell r="T11">
            <v>2.9795039999999999</v>
          </cell>
          <cell r="AI11" t="str">
            <v>82.40201003.01.2</v>
          </cell>
        </row>
        <row r="12">
          <cell r="S12">
            <v>2.4437951999999998</v>
          </cell>
          <cell r="T12">
            <v>2.7153279999999995</v>
          </cell>
          <cell r="AI12" t="str">
            <v>82.40201004.05.2</v>
          </cell>
        </row>
        <row r="13">
          <cell r="S13">
            <v>2.3680800000000004</v>
          </cell>
          <cell r="T13">
            <v>2.6312000000000002</v>
          </cell>
          <cell r="AI13" t="str">
            <v>82.40201005.07.2</v>
          </cell>
        </row>
        <row r="14">
          <cell r="S14">
            <v>2.2317667605633802</v>
          </cell>
          <cell r="T14">
            <v>2.4797408450704226</v>
          </cell>
          <cell r="AI14" t="str">
            <v>82.40201006.10.2</v>
          </cell>
        </row>
        <row r="15">
          <cell r="S15">
            <v>2.1201784225352114</v>
          </cell>
          <cell r="T15">
            <v>2.3557538028169014</v>
          </cell>
          <cell r="AI15" t="str">
            <v>82.40201007.01.2</v>
          </cell>
        </row>
        <row r="16">
          <cell r="S16">
            <v>2.0141695014084506</v>
          </cell>
          <cell r="T16">
            <v>2.2379661126760562</v>
          </cell>
          <cell r="AI16" t="str">
            <v>82.40201008.03.2</v>
          </cell>
        </row>
        <row r="20">
          <cell r="T20">
            <v>2.3526921403125005</v>
          </cell>
        </row>
        <row r="21">
          <cell r="T21">
            <v>2.2406591812499999</v>
          </cell>
        </row>
        <row r="22">
          <cell r="S22" t="str">
            <v>% crestere salariul brut vs.curent</v>
          </cell>
          <cell r="T22" t="str">
            <v>Coeficient 2027</v>
          </cell>
          <cell r="AI22" t="str">
            <v>cod concatenat 1</v>
          </cell>
        </row>
        <row r="23">
          <cell r="S23">
            <v>0.15776485216036229</v>
          </cell>
          <cell r="T23">
            <v>1.8897125625000004</v>
          </cell>
          <cell r="AI23" t="str">
            <v>82.40202001.01.1</v>
          </cell>
        </row>
        <row r="24">
          <cell r="S24">
            <v>0.20454804223686329</v>
          </cell>
          <cell r="T24">
            <v>1.8253988156249998</v>
          </cell>
          <cell r="AI24" t="str">
            <v>82.40202001.01.2</v>
          </cell>
        </row>
        <row r="25">
          <cell r="S25">
            <v>0.1651247376769136</v>
          </cell>
          <cell r="T25">
            <v>1.7997262499999997</v>
          </cell>
          <cell r="AI25" t="str">
            <v>82.40202002.04.1</v>
          </cell>
        </row>
        <row r="26">
          <cell r="S26">
            <v>0.18199862993594418</v>
          </cell>
          <cell r="T26">
            <v>1.7384750624999998</v>
          </cell>
          <cell r="AI26" t="str">
            <v>82.40202002.04.2</v>
          </cell>
        </row>
        <row r="27">
          <cell r="S27">
            <v>9.6730154950773972E-2</v>
          </cell>
          <cell r="T27">
            <v>1.5804318749999999</v>
          </cell>
          <cell r="AI27" t="str">
            <v>82.40202002.04.3</v>
          </cell>
        </row>
        <row r="28">
          <cell r="S28">
            <v>9.9624088991177473E-2</v>
          </cell>
          <cell r="T28">
            <v>1.5221849999999999</v>
          </cell>
          <cell r="AI28" t="str">
            <v>82.40202002.04.4</v>
          </cell>
        </row>
        <row r="29">
          <cell r="S29">
            <v>0.1651247376769136</v>
          </cell>
          <cell r="T29">
            <v>1.7997262499999997</v>
          </cell>
          <cell r="AI29" t="str">
            <v>82.40202003.02.1</v>
          </cell>
        </row>
        <row r="30">
          <cell r="S30">
            <v>0.18199862993594418</v>
          </cell>
          <cell r="T30">
            <v>1.7384750624999998</v>
          </cell>
          <cell r="AI30" t="str">
            <v>82.40202003.02.2</v>
          </cell>
        </row>
        <row r="31">
          <cell r="S31">
            <v>9.6730154950773972E-2</v>
          </cell>
          <cell r="T31">
            <v>1.5804318749999999</v>
          </cell>
          <cell r="AI31" t="str">
            <v>82.40202003.02.3</v>
          </cell>
        </row>
        <row r="32">
          <cell r="S32">
            <v>9.9624088991177473E-2</v>
          </cell>
          <cell r="T32">
            <v>1.5221849999999999</v>
          </cell>
          <cell r="AI32" t="str">
            <v>82.40202003.02.4</v>
          </cell>
        </row>
        <row r="33">
          <cell r="S33">
            <v>7.2683893947463662E-2</v>
          </cell>
          <cell r="T33">
            <v>1.5256395000000003</v>
          </cell>
          <cell r="AI33" t="str">
            <v>82.40202004.05.1</v>
          </cell>
        </row>
        <row r="34">
          <cell r="S34">
            <v>5.1480810126582677E-2</v>
          </cell>
          <cell r="T34">
            <v>1.473716475</v>
          </cell>
          <cell r="AI34" t="str">
            <v>82.40202004.05.2</v>
          </cell>
        </row>
        <row r="35">
          <cell r="S35">
            <v>5.8666666666669087E-3</v>
          </cell>
          <cell r="T35">
            <v>1.39194</v>
          </cell>
          <cell r="AI35" t="str">
            <v>82.40202004.05.3</v>
          </cell>
        </row>
        <row r="36">
          <cell r="S36">
            <v>-4.2276269185358428E-3</v>
          </cell>
          <cell r="T36">
            <v>1.3603050000000001</v>
          </cell>
          <cell r="AI36" t="str">
            <v>82.40202004.05.4</v>
          </cell>
        </row>
        <row r="37">
          <cell r="S37">
            <v>0.1651247376769136</v>
          </cell>
          <cell r="T37">
            <v>1.7997262499999997</v>
          </cell>
          <cell r="AI37" t="str">
            <v>82.40202005.01.1</v>
          </cell>
        </row>
        <row r="38">
          <cell r="S38">
            <v>0.18199862993594418</v>
          </cell>
          <cell r="T38">
            <v>1.7384750624999998</v>
          </cell>
          <cell r="AI38" t="str">
            <v>82.40202005.01.2</v>
          </cell>
        </row>
        <row r="39">
          <cell r="S39">
            <v>9.6730154950773972E-2</v>
          </cell>
          <cell r="T39">
            <v>1.5804318749999999</v>
          </cell>
          <cell r="AI39" t="str">
            <v>82.40202005.01.3</v>
          </cell>
        </row>
        <row r="40">
          <cell r="S40">
            <v>9.9624088991177473E-2</v>
          </cell>
          <cell r="T40">
            <v>1.5221849999999999</v>
          </cell>
          <cell r="AI40" t="str">
            <v>82.40202005.01.4</v>
          </cell>
        </row>
        <row r="41">
          <cell r="S41">
            <v>7.100952531645599E-2</v>
          </cell>
          <cell r="T41">
            <v>1.4722421175</v>
          </cell>
          <cell r="AI41" t="str">
            <v>82.40202006.04.1</v>
          </cell>
        </row>
        <row r="42">
          <cell r="S42">
            <v>4.1034280000000312E-2</v>
          </cell>
          <cell r="T42">
            <v>1.4221363983749999</v>
          </cell>
          <cell r="AI42" t="str">
            <v>82.40202006.04.2</v>
          </cell>
        </row>
        <row r="43">
          <cell r="S43">
            <v>9.4877866666669419E-3</v>
          </cell>
          <cell r="T43">
            <v>1.3432221</v>
          </cell>
          <cell r="AI43" t="str">
            <v>82.40202006.04.3</v>
          </cell>
        </row>
        <row r="44">
          <cell r="S44">
            <v>1.9494374213044674E-2</v>
          </cell>
          <cell r="T44">
            <v>1.3058927999999999</v>
          </cell>
          <cell r="AI44" t="str">
            <v>82.40202006.04.4</v>
          </cell>
        </row>
        <row r="53">
          <cell r="AI53" t="str">
            <v>cod concatenat 1</v>
          </cell>
        </row>
        <row r="54">
          <cell r="T54">
            <v>1.7997262499999997</v>
          </cell>
          <cell r="AI54" t="str">
            <v>82.40203001.01.1</v>
          </cell>
        </row>
        <row r="55">
          <cell r="T55">
            <v>1.7384750624999998</v>
          </cell>
          <cell r="AI55" t="str">
            <v>82.40203001.01.2</v>
          </cell>
        </row>
        <row r="56">
          <cell r="T56">
            <v>1.5804318749999999</v>
          </cell>
          <cell r="AI56" t="str">
            <v>82.40203001.01.3</v>
          </cell>
        </row>
        <row r="65">
          <cell r="AI65" t="str">
            <v>cod concatenat 1</v>
          </cell>
        </row>
        <row r="66">
          <cell r="T66">
            <v>1.7997262499999997</v>
          </cell>
          <cell r="AI66" t="str">
            <v>82.40204001.01.1</v>
          </cell>
        </row>
        <row r="67">
          <cell r="T67">
            <v>1.7384750624999998</v>
          </cell>
          <cell r="AI67" t="str">
            <v>82.40204001.01.2</v>
          </cell>
        </row>
        <row r="68">
          <cell r="T68">
            <v>1.5804318749999999</v>
          </cell>
          <cell r="AI68" t="str">
            <v>82.40204001.01.3</v>
          </cell>
        </row>
        <row r="72">
          <cell r="AI72" t="str">
            <v>cod concatenat 1</v>
          </cell>
        </row>
        <row r="73">
          <cell r="AI73" t="str">
            <v>82.40205001.01.0</v>
          </cell>
        </row>
        <row r="74">
          <cell r="T74">
            <v>1.4722421175</v>
          </cell>
          <cell r="AI74" t="str">
            <v>82.40205002.01.1</v>
          </cell>
        </row>
        <row r="75">
          <cell r="T75">
            <v>1.4221363983749999</v>
          </cell>
          <cell r="AI75" t="str">
            <v>82.40205002.01.2</v>
          </cell>
        </row>
        <row r="76">
          <cell r="T76">
            <v>1.3432221</v>
          </cell>
          <cell r="AI76" t="str">
            <v>82.40205002.01.3</v>
          </cell>
        </row>
        <row r="77">
          <cell r="T77">
            <v>1.3058927999999999</v>
          </cell>
          <cell r="AI77" t="str">
            <v>82.40205002.01.4</v>
          </cell>
        </row>
        <row r="85">
          <cell r="AI85" t="str">
            <v>cod concatenat 1</v>
          </cell>
        </row>
        <row r="86">
          <cell r="T86">
            <v>1.7997262499999997</v>
          </cell>
          <cell r="AI86" t="str">
            <v>82.40206001.01.1</v>
          </cell>
        </row>
        <row r="87">
          <cell r="T87">
            <v>1.7384750624999998</v>
          </cell>
          <cell r="AI87" t="str">
            <v>82.40206001.01.2</v>
          </cell>
        </row>
        <row r="88">
          <cell r="T88">
            <v>1.5804318749999999</v>
          </cell>
          <cell r="AI88" t="str">
            <v>82.40206001.01.3</v>
          </cell>
        </row>
        <row r="89">
          <cell r="T89">
            <v>1.5221849999999999</v>
          </cell>
          <cell r="AI89" t="str">
            <v>82.40206001.01.4</v>
          </cell>
        </row>
        <row r="90">
          <cell r="T90">
            <v>1.5256395000000003</v>
          </cell>
          <cell r="AI90" t="str">
            <v>82.40206002.01.1</v>
          </cell>
        </row>
        <row r="91">
          <cell r="T91">
            <v>1.473716475</v>
          </cell>
          <cell r="AI91" t="str">
            <v>82.40206002.01.2</v>
          </cell>
        </row>
        <row r="92">
          <cell r="T92">
            <v>1.39194</v>
          </cell>
          <cell r="AI92" t="str">
            <v>82.40206002.01.3</v>
          </cell>
        </row>
        <row r="93">
          <cell r="T93">
            <v>1.3603050000000001</v>
          </cell>
          <cell r="AI93" t="str">
            <v>82.40206002.01.4</v>
          </cell>
        </row>
        <row r="97">
          <cell r="AI97" t="str">
            <v>cod concatenat 1</v>
          </cell>
        </row>
        <row r="98">
          <cell r="AI98" t="str">
            <v>82.40207002.01.0</v>
          </cell>
        </row>
        <row r="99">
          <cell r="T99">
            <v>1.39194</v>
          </cell>
          <cell r="AI99" t="str">
            <v>82.40207003.01.1</v>
          </cell>
        </row>
        <row r="100">
          <cell r="T100">
            <v>1.3567010126582277</v>
          </cell>
          <cell r="AI100" t="str">
            <v>82.40207003.01.2</v>
          </cell>
        </row>
        <row r="101">
          <cell r="T101">
            <v>1.3214620253164555</v>
          </cell>
          <cell r="AI101" t="str">
            <v>82.40207003.01.3</v>
          </cell>
        </row>
        <row r="102">
          <cell r="T102">
            <v>1.2721274430379745</v>
          </cell>
          <cell r="AI102" t="str">
            <v>82.40207003.01.4</v>
          </cell>
        </row>
        <row r="112">
          <cell r="AI112" t="str">
            <v>cod concatenat 1</v>
          </cell>
        </row>
        <row r="113">
          <cell r="T113">
            <v>1.7997262499999997</v>
          </cell>
          <cell r="AI113" t="str">
            <v>82.40208001.03.1</v>
          </cell>
        </row>
        <row r="114">
          <cell r="T114">
            <v>1.7384750624999998</v>
          </cell>
          <cell r="AI114" t="str">
            <v>82.40208001.03.2</v>
          </cell>
        </row>
        <row r="115">
          <cell r="T115">
            <v>1.5804318749999999</v>
          </cell>
          <cell r="AI115" t="str">
            <v>82.40208001.03.3</v>
          </cell>
        </row>
        <row r="116">
          <cell r="T116">
            <v>1.5221849999999999</v>
          </cell>
          <cell r="AI116" t="str">
            <v>82.40208001.03.4</v>
          </cell>
        </row>
        <row r="117">
          <cell r="T117">
            <v>1.5256395000000003</v>
          </cell>
          <cell r="AI117" t="str">
            <v>82.40208002.02.1</v>
          </cell>
        </row>
        <row r="118">
          <cell r="T118">
            <v>1.473716475</v>
          </cell>
          <cell r="AI118" t="str">
            <v>82.40208002.02.2</v>
          </cell>
        </row>
        <row r="119">
          <cell r="T119">
            <v>1.39194</v>
          </cell>
          <cell r="AI119" t="str">
            <v>82.40208002.02.3</v>
          </cell>
        </row>
        <row r="120">
          <cell r="T120">
            <v>1.3603050000000001</v>
          </cell>
          <cell r="AI120" t="str">
            <v>82.40208002.02.4</v>
          </cell>
        </row>
        <row r="121">
          <cell r="AI121" t="str">
            <v>82.40208002.01.0</v>
          </cell>
        </row>
        <row r="122">
          <cell r="T122">
            <v>1.39194</v>
          </cell>
          <cell r="AI122" t="str">
            <v>82.40208003.01.1</v>
          </cell>
        </row>
        <row r="123">
          <cell r="T123">
            <v>1.3567010126582277</v>
          </cell>
          <cell r="AI123" t="str">
            <v>82.40208003.01.2</v>
          </cell>
        </row>
        <row r="124">
          <cell r="T124">
            <v>1.3214620253164555</v>
          </cell>
          <cell r="AI124" t="str">
            <v>82.40208003.01.3</v>
          </cell>
        </row>
        <row r="125">
          <cell r="T125">
            <v>1.2721274430379745</v>
          </cell>
          <cell r="AI125" t="str">
            <v>82.40208003.01.4</v>
          </cell>
        </row>
        <row r="126">
          <cell r="T126">
            <v>1.3544627481</v>
          </cell>
          <cell r="AI126" t="str">
            <v>82.40208004.02.1</v>
          </cell>
        </row>
        <row r="127">
          <cell r="T127">
            <v>1.3652509424399999</v>
          </cell>
          <cell r="AI127" t="str">
            <v>82.40208004.02.2</v>
          </cell>
        </row>
        <row r="128">
          <cell r="T128">
            <v>1.3029254369999999</v>
          </cell>
          <cell r="AI128" t="str">
            <v>82.40208004.02.3</v>
          </cell>
        </row>
        <row r="129">
          <cell r="T129">
            <v>1.3058927999999999</v>
          </cell>
          <cell r="AI129" t="str">
            <v>82.40208004.02.4</v>
          </cell>
        </row>
      </sheetData>
      <sheetData sheetId="46">
        <row r="4">
          <cell r="S4">
            <v>1.3</v>
          </cell>
        </row>
        <row r="8">
          <cell r="S8" t="str">
            <v>Coeficient</v>
          </cell>
        </row>
        <row r="9">
          <cell r="AI9">
            <v>1</v>
          </cell>
        </row>
        <row r="10">
          <cell r="S10" t="str">
            <v>Grad I</v>
          </cell>
          <cell r="T10" t="str">
            <v>Grad II</v>
          </cell>
          <cell r="AI10" t="str">
            <v>cod concatenat 1</v>
          </cell>
        </row>
        <row r="11">
          <cell r="S11">
            <v>1.4980437242659264</v>
          </cell>
          <cell r="T11">
            <v>1.6644930269621403</v>
          </cell>
          <cell r="AI11" t="str">
            <v>82.40301001.01.2</v>
          </cell>
        </row>
        <row r="15">
          <cell r="T15">
            <v>1.5940721681291268</v>
          </cell>
        </row>
        <row r="16">
          <cell r="T16" t="str">
            <v>referențiere la local 2 sau 3</v>
          </cell>
        </row>
        <row r="17">
          <cell r="AI17" t="str">
            <v>cod concatenat 1</v>
          </cell>
        </row>
        <row r="18">
          <cell r="T18">
            <v>1.2803792515093386</v>
          </cell>
          <cell r="AI18" t="str">
            <v>82.40302001.03.1</v>
          </cell>
        </row>
        <row r="19">
          <cell r="T19">
            <v>1.2093310521929996</v>
          </cell>
          <cell r="AI19" t="str">
            <v>82.40302001.03.2</v>
          </cell>
        </row>
        <row r="20">
          <cell r="T20">
            <v>1.1966199999999998</v>
          </cell>
          <cell r="AI20" t="str">
            <v>82.40302001.03.3</v>
          </cell>
        </row>
        <row r="21">
          <cell r="T21">
            <v>1.2093310521929996</v>
          </cell>
          <cell r="AI21" t="str">
            <v>82.40302002.01.1</v>
          </cell>
        </row>
        <row r="22">
          <cell r="T22">
            <v>1.1966199999999998</v>
          </cell>
          <cell r="AI22" t="str">
            <v>82.40302002.01.2</v>
          </cell>
        </row>
        <row r="23">
          <cell r="T23">
            <v>1.2803792515093386</v>
          </cell>
          <cell r="AI23" t="str">
            <v>82.40302003.01.1</v>
          </cell>
        </row>
        <row r="24">
          <cell r="T24">
            <v>1.2093310521929996</v>
          </cell>
          <cell r="AI24" t="str">
            <v>82.40302003.01.2</v>
          </cell>
        </row>
        <row r="25">
          <cell r="T25">
            <v>1.2803792515093386</v>
          </cell>
          <cell r="AI25" t="str">
            <v>82.40302004.01.1</v>
          </cell>
        </row>
        <row r="26">
          <cell r="T26">
            <v>1.2093310521929996</v>
          </cell>
          <cell r="AI26" t="str">
            <v>82.40302004.01.2</v>
          </cell>
        </row>
        <row r="27">
          <cell r="T27">
            <v>1.2093310521929996</v>
          </cell>
          <cell r="AI27" t="str">
            <v>82.40302005.04.1</v>
          </cell>
        </row>
        <row r="28">
          <cell r="T28">
            <v>1.1966199999999998</v>
          </cell>
          <cell r="AI28" t="str">
            <v>82.40302005.04.2</v>
          </cell>
        </row>
        <row r="29">
          <cell r="T29">
            <v>1.4492707605633801</v>
          </cell>
          <cell r="AI29" t="str">
            <v>82.40302006.02.1</v>
          </cell>
        </row>
        <row r="30">
          <cell r="T30">
            <v>1.1907527039036849</v>
          </cell>
          <cell r="AI30" t="str">
            <v>82.40302007.07.1</v>
          </cell>
        </row>
        <row r="31">
          <cell r="T31">
            <v>1.2803792515093386</v>
          </cell>
          <cell r="AI31" t="str">
            <v>82.403027^1.01.1</v>
          </cell>
        </row>
        <row r="32">
          <cell r="T32">
            <v>1.1522082458275196</v>
          </cell>
          <cell r="AI32" t="str">
            <v>82.40302008.02.1</v>
          </cell>
        </row>
        <row r="33">
          <cell r="T33">
            <v>1.1522082458275196</v>
          </cell>
          <cell r="AI33" t="str">
            <v>82.40302009.01.1</v>
          </cell>
        </row>
        <row r="34">
          <cell r="T34">
            <v>1.0485095037030427</v>
          </cell>
          <cell r="AI34" t="str">
            <v>82.40302009.01.2</v>
          </cell>
        </row>
        <row r="35">
          <cell r="T35">
            <v>1.3333290997183098</v>
          </cell>
          <cell r="AI35" t="str">
            <v>82.40302010.01.1</v>
          </cell>
        </row>
        <row r="36">
          <cell r="T36">
            <v>1.2266627717408451</v>
          </cell>
          <cell r="AI36" t="str">
            <v>82.40302010.01.2</v>
          </cell>
        </row>
        <row r="37">
          <cell r="T37">
            <v>1.2803792515093386</v>
          </cell>
          <cell r="AI37" t="str">
            <v>82.40302011.01.1</v>
          </cell>
        </row>
        <row r="38">
          <cell r="T38">
            <v>1.2093310521929996</v>
          </cell>
          <cell r="AI38" t="str">
            <v>82.40302011.01.2</v>
          </cell>
        </row>
        <row r="39">
          <cell r="T39">
            <v>1.2803792515093386</v>
          </cell>
          <cell r="AI39" t="str">
            <v>82.40302012.01.1</v>
          </cell>
        </row>
        <row r="40">
          <cell r="T40">
            <v>1.2093310521929996</v>
          </cell>
          <cell r="AI40" t="str">
            <v>82.40302012.01.2</v>
          </cell>
        </row>
        <row r="41">
          <cell r="T41">
            <v>1.1966199999999998</v>
          </cell>
          <cell r="AI41" t="str">
            <v>82.40302012.01.3</v>
          </cell>
        </row>
        <row r="42">
          <cell r="T42">
            <v>1.1522082458275196</v>
          </cell>
          <cell r="AI42" t="str">
            <v>82.40302012.01.4</v>
          </cell>
        </row>
        <row r="43">
          <cell r="S43">
            <v>1.2</v>
          </cell>
          <cell r="T43">
            <v>1.1061199159944188</v>
          </cell>
          <cell r="AI43" t="str">
            <v>82.40302013.01.1</v>
          </cell>
        </row>
        <row r="44">
          <cell r="T44">
            <v>1</v>
          </cell>
          <cell r="AI44" t="str">
            <v>82.40302013.01.2</v>
          </cell>
        </row>
      </sheetData>
      <sheetData sheetId="47">
        <row r="9">
          <cell r="T9" t="str">
            <v>Grad II</v>
          </cell>
          <cell r="AI9" t="str">
            <v>cod concatenat 1</v>
          </cell>
        </row>
        <row r="10">
          <cell r="T10">
            <v>1.7997262499999997</v>
          </cell>
          <cell r="AI10" t="str">
            <v>82.40401001.04.1</v>
          </cell>
        </row>
        <row r="11">
          <cell r="T11">
            <v>1.7461986049618126</v>
          </cell>
          <cell r="AI11" t="str">
            <v>82.40401001.04.2</v>
          </cell>
        </row>
        <row r="12">
          <cell r="T12">
            <v>1.6926709599236247</v>
          </cell>
          <cell r="AI12" t="str">
            <v>82.40401001.04.3</v>
          </cell>
        </row>
        <row r="13">
          <cell r="T13">
            <v>1.5531466178675484</v>
          </cell>
          <cell r="AI13" t="str">
            <v>82.40401001.04.4</v>
          </cell>
        </row>
        <row r="14">
          <cell r="T14">
            <v>1.470312131581279</v>
          </cell>
          <cell r="AI14" t="str">
            <v>82.40401001.04.5</v>
          </cell>
        </row>
        <row r="15">
          <cell r="T15">
            <v>1.6926709599236247</v>
          </cell>
          <cell r="AI15" t="str">
            <v>82.40401002.01.1</v>
          </cell>
        </row>
        <row r="16">
          <cell r="T16">
            <v>1.5531466178675484</v>
          </cell>
          <cell r="AI16" t="str">
            <v>82.40401002.01.2</v>
          </cell>
        </row>
        <row r="17">
          <cell r="T17">
            <v>1.470312131581279</v>
          </cell>
          <cell r="AI17" t="str">
            <v>82.40401002.01.3</v>
          </cell>
        </row>
        <row r="21">
          <cell r="AI21" t="str">
            <v>cod concatenat 1</v>
          </cell>
        </row>
        <row r="22">
          <cell r="AI22" t="str">
            <v>82.40402002.01.0</v>
          </cell>
        </row>
        <row r="23">
          <cell r="T23">
            <v>1.4722421175</v>
          </cell>
          <cell r="AI23" t="str">
            <v>82.40402003.02.1</v>
          </cell>
        </row>
        <row r="24">
          <cell r="T24">
            <v>1.4221363983749999</v>
          </cell>
          <cell r="AI24" t="str">
            <v>82.40402003.02.2</v>
          </cell>
        </row>
        <row r="25">
          <cell r="T25">
            <v>1.3432221</v>
          </cell>
          <cell r="AI25" t="str">
            <v>82.40402003.02.3</v>
          </cell>
        </row>
        <row r="26">
          <cell r="T26">
            <v>1.3058927999999999</v>
          </cell>
          <cell r="AI26" t="str">
            <v>82.40402003.02.4</v>
          </cell>
        </row>
        <row r="34">
          <cell r="AI34" t="str">
            <v>cod concatenat 1</v>
          </cell>
        </row>
        <row r="35">
          <cell r="T35">
            <v>1.6197536249999998</v>
          </cell>
          <cell r="AI35" t="str">
            <v>82.40403001.01.1</v>
          </cell>
        </row>
        <row r="36">
          <cell r="T36">
            <v>1.5715787444656313</v>
          </cell>
          <cell r="AI36" t="str">
            <v>82.40403001.01.2</v>
          </cell>
        </row>
        <row r="37">
          <cell r="T37">
            <v>1.5234038639312624</v>
          </cell>
          <cell r="AI37" t="str">
            <v>82.40403001.01.3</v>
          </cell>
        </row>
        <row r="38">
          <cell r="T38">
            <v>1.4722421175</v>
          </cell>
          <cell r="AI38" t="str">
            <v>82.40403002.01.1</v>
          </cell>
        </row>
        <row r="39">
          <cell r="T39">
            <v>1.4221363983749999</v>
          </cell>
          <cell r="AI39" t="str">
            <v>82.40403002.01.2</v>
          </cell>
        </row>
        <row r="40">
          <cell r="T40">
            <v>1.3058927999999999</v>
          </cell>
          <cell r="AI40" t="str">
            <v>82.40403002.01.3</v>
          </cell>
        </row>
        <row r="41">
          <cell r="T41">
            <v>1.6197536249999998</v>
          </cell>
          <cell r="AI41" t="str">
            <v>82.40403003.01.1</v>
          </cell>
        </row>
        <row r="42">
          <cell r="T42">
            <v>1.5715787444656313</v>
          </cell>
          <cell r="AI42" t="str">
            <v>82.40403003.01.2</v>
          </cell>
        </row>
        <row r="43">
          <cell r="T43">
            <v>1.5234038639312624</v>
          </cell>
          <cell r="AI43" t="str">
            <v>82.40403003.01.3</v>
          </cell>
        </row>
        <row r="44">
          <cell r="T44">
            <v>1.4537452343240254</v>
          </cell>
          <cell r="AI44" t="str">
            <v>82.40403003.01.4</v>
          </cell>
        </row>
        <row r="45">
          <cell r="T45">
            <v>1.3978319560807937</v>
          </cell>
          <cell r="AI45" t="str">
            <v>82.40403003.01.5</v>
          </cell>
        </row>
        <row r="46">
          <cell r="T46">
            <v>1.3232809184231513</v>
          </cell>
          <cell r="AI46" t="str">
            <v>82.40403003.01.6</v>
          </cell>
        </row>
      </sheetData>
      <sheetData sheetId="48">
        <row r="10">
          <cell r="S10">
            <v>2.1201784225352114</v>
          </cell>
          <cell r="T10">
            <v>2.3557538028169014</v>
          </cell>
        </row>
        <row r="18">
          <cell r="T18">
            <v>2.6312000000000002</v>
          </cell>
        </row>
        <row r="19">
          <cell r="T19">
            <v>2.1254370989100537</v>
          </cell>
        </row>
        <row r="20">
          <cell r="T20">
            <v>2.4331296322705511</v>
          </cell>
        </row>
        <row r="21">
          <cell r="T21">
            <v>2.344145380462463</v>
          </cell>
        </row>
        <row r="22">
          <cell r="T22">
            <v>2.1633397499999996</v>
          </cell>
        </row>
        <row r="23">
          <cell r="T23">
            <v>2.0873445029411761</v>
          </cell>
        </row>
        <row r="24">
          <cell r="T24">
            <v>2.344145380462463</v>
          </cell>
        </row>
        <row r="25">
          <cell r="T25">
            <v>2.0024136905368239</v>
          </cell>
        </row>
        <row r="26">
          <cell r="T26">
            <v>1.9136974635835795</v>
          </cell>
        </row>
        <row r="27">
          <cell r="T27">
            <v>1.9136974635835795</v>
          </cell>
        </row>
        <row r="28">
          <cell r="T28">
            <v>1.5655938199792454</v>
          </cell>
        </row>
        <row r="29">
          <cell r="T29">
            <v>1.5655938199792454</v>
          </cell>
        </row>
        <row r="31">
          <cell r="T31">
            <v>1.6949891820311704</v>
          </cell>
        </row>
        <row r="32">
          <cell r="T32">
            <v>1.585635041254966</v>
          </cell>
        </row>
        <row r="33">
          <cell r="T33">
            <v>1.6539813792400935</v>
          </cell>
        </row>
        <row r="34">
          <cell r="T34">
            <v>1.5655938199792454</v>
          </cell>
        </row>
        <row r="37">
          <cell r="T37">
            <v>1.7359969848222472</v>
          </cell>
        </row>
        <row r="38">
          <cell r="T38">
            <v>1.564997127432006</v>
          </cell>
        </row>
        <row r="39">
          <cell r="T39">
            <v>1.564997127432006</v>
          </cell>
        </row>
        <row r="40">
          <cell r="T40">
            <v>1.1345492105531221</v>
          </cell>
        </row>
        <row r="41">
          <cell r="T41">
            <v>1.1002420291331363</v>
          </cell>
        </row>
        <row r="43">
          <cell r="T43">
            <v>1.6949891820311704</v>
          </cell>
        </row>
        <row r="44">
          <cell r="T44">
            <v>1.6539813792400935</v>
          </cell>
        </row>
        <row r="45">
          <cell r="T45">
            <v>1.6539813792400935</v>
          </cell>
        </row>
        <row r="46">
          <cell r="T46">
            <v>1.585635041254966</v>
          </cell>
        </row>
        <row r="47">
          <cell r="T47">
            <v>1.564997127432006</v>
          </cell>
        </row>
        <row r="48">
          <cell r="T48">
            <v>1.585635041254966</v>
          </cell>
        </row>
        <row r="49">
          <cell r="T49">
            <v>1.3669267597025567</v>
          </cell>
        </row>
        <row r="50">
          <cell r="T50">
            <v>1.1002420291331363</v>
          </cell>
        </row>
        <row r="51">
          <cell r="T51">
            <v>2.2269381114393401</v>
          </cell>
        </row>
        <row r="52">
          <cell r="T52">
            <v>2.1823993492105536</v>
          </cell>
        </row>
        <row r="54">
          <cell r="T54">
            <v>1.596297069980646</v>
          </cell>
        </row>
      </sheetData>
      <sheetData sheetId="49">
        <row r="10">
          <cell r="T10">
            <v>3.3105600000000002</v>
          </cell>
        </row>
        <row r="11">
          <cell r="T11">
            <v>2.9795039999999999</v>
          </cell>
        </row>
        <row r="13">
          <cell r="T13">
            <v>2.6312000000000002</v>
          </cell>
        </row>
        <row r="14">
          <cell r="T14">
            <v>2.6312000000000002</v>
          </cell>
        </row>
        <row r="15">
          <cell r="T15">
            <v>2.4797408450704226</v>
          </cell>
        </row>
        <row r="16">
          <cell r="T16">
            <v>2.3557538028169014</v>
          </cell>
        </row>
        <row r="18">
          <cell r="T18">
            <v>2.4797408450704226</v>
          </cell>
        </row>
        <row r="19">
          <cell r="T19">
            <v>1.7997262499999997</v>
          </cell>
        </row>
        <row r="20">
          <cell r="T20">
            <v>1.7997262499999997</v>
          </cell>
        </row>
        <row r="22">
          <cell r="T22">
            <v>2.9795039999999999</v>
          </cell>
        </row>
        <row r="23">
          <cell r="T23">
            <v>2.9795039999999999</v>
          </cell>
        </row>
        <row r="24">
          <cell r="T24">
            <v>2.6312000000000002</v>
          </cell>
        </row>
        <row r="25">
          <cell r="T25">
            <v>2.4797408450704226</v>
          </cell>
        </row>
        <row r="26">
          <cell r="T26">
            <v>2.6312000000000002</v>
          </cell>
        </row>
        <row r="27">
          <cell r="T27">
            <v>2.4797408450704226</v>
          </cell>
        </row>
        <row r="28">
          <cell r="T28">
            <v>2.1849696000000005</v>
          </cell>
        </row>
        <row r="39">
          <cell r="T39">
            <v>2.9004183999999995</v>
          </cell>
        </row>
        <row r="40">
          <cell r="T40">
            <v>2.6538052847058817</v>
          </cell>
        </row>
        <row r="41">
          <cell r="T41">
            <v>2.2955183058823527</v>
          </cell>
        </row>
        <row r="43">
          <cell r="T43">
            <v>2.1939261105882348</v>
          </cell>
        </row>
        <row r="44">
          <cell r="T44">
            <v>1.9484762647058822</v>
          </cell>
        </row>
        <row r="45">
          <cell r="T45">
            <v>1.8759658047058818</v>
          </cell>
        </row>
        <row r="47">
          <cell r="T47">
            <v>2.9004183999999986</v>
          </cell>
        </row>
        <row r="48">
          <cell r="T48">
            <v>2.6538052847058817</v>
          </cell>
        </row>
        <row r="49">
          <cell r="T49">
            <v>2.2955183058823527</v>
          </cell>
        </row>
        <row r="51">
          <cell r="T51">
            <v>2.6809482376470584</v>
          </cell>
        </row>
        <row r="52">
          <cell r="T52">
            <v>2.2955183058823527</v>
          </cell>
        </row>
        <row r="53">
          <cell r="T53">
            <v>2.0349459576470581</v>
          </cell>
        </row>
        <row r="55">
          <cell r="T55">
            <v>2.448294355294117</v>
          </cell>
        </row>
        <row r="56">
          <cell r="T56">
            <v>2.1621300799999994</v>
          </cell>
        </row>
        <row r="57">
          <cell r="T57">
            <v>1.8441697741176464</v>
          </cell>
        </row>
        <row r="59">
          <cell r="T59">
            <v>2.9004183999999986</v>
          </cell>
        </row>
        <row r="60">
          <cell r="T60">
            <v>2.6809482376470584</v>
          </cell>
        </row>
        <row r="61">
          <cell r="T61">
            <v>2.3847022941176461</v>
          </cell>
        </row>
        <row r="63">
          <cell r="T63">
            <v>2.9550920623529406</v>
          </cell>
        </row>
        <row r="64">
          <cell r="T64">
            <v>2.7906833188235289</v>
          </cell>
        </row>
        <row r="74">
          <cell r="T74">
            <v>2.9004183999999986</v>
          </cell>
        </row>
        <row r="75">
          <cell r="T75">
            <v>2.7360096564705874</v>
          </cell>
        </row>
        <row r="76">
          <cell r="T76">
            <v>2.6809482376470584</v>
          </cell>
        </row>
        <row r="77">
          <cell r="T77">
            <v>2.6262745752941168</v>
          </cell>
        </row>
        <row r="78">
          <cell r="T78">
            <v>2.5118864164705874</v>
          </cell>
        </row>
        <row r="80">
          <cell r="T80">
            <v>2.6262745752941168</v>
          </cell>
        </row>
        <row r="81">
          <cell r="T81">
            <v>2.5987438658823523</v>
          </cell>
        </row>
        <row r="82">
          <cell r="T82">
            <v>2.5118864164705874</v>
          </cell>
        </row>
        <row r="83">
          <cell r="T83">
            <v>2.448294355294117</v>
          </cell>
        </row>
        <row r="84">
          <cell r="T84">
            <v>2.2955183058823527</v>
          </cell>
        </row>
        <row r="86">
          <cell r="T86">
            <v>2.6262745752941168</v>
          </cell>
        </row>
        <row r="87">
          <cell r="T87">
            <v>2.5991316223529406</v>
          </cell>
        </row>
        <row r="88">
          <cell r="T88">
            <v>2.5118864164705874</v>
          </cell>
        </row>
        <row r="89">
          <cell r="T89">
            <v>2.448294355294117</v>
          </cell>
        </row>
        <row r="90">
          <cell r="T90">
            <v>2.2955183058823527</v>
          </cell>
        </row>
        <row r="92">
          <cell r="T92">
            <v>2.5987438658823523</v>
          </cell>
        </row>
        <row r="93">
          <cell r="T93">
            <v>2.5118864164705874</v>
          </cell>
        </row>
        <row r="94">
          <cell r="T94">
            <v>2.4800903858823524</v>
          </cell>
        </row>
        <row r="95">
          <cell r="T95">
            <v>2.3847022941176461</v>
          </cell>
        </row>
        <row r="96">
          <cell r="T96">
            <v>2.2955183058823527</v>
          </cell>
        </row>
        <row r="98">
          <cell r="T98">
            <v>2.6538052847058817</v>
          </cell>
        </row>
        <row r="99">
          <cell r="T99">
            <v>2.5118864164705874</v>
          </cell>
        </row>
        <row r="100">
          <cell r="T100">
            <v>2.448294355294117</v>
          </cell>
        </row>
        <row r="102">
          <cell r="T102">
            <v>2.7084789470588229</v>
          </cell>
        </row>
        <row r="103">
          <cell r="T103">
            <v>2.5118864164705874</v>
          </cell>
        </row>
        <row r="109">
          <cell r="T109">
            <v>2.6538052847058817</v>
          </cell>
        </row>
        <row r="110">
          <cell r="T110">
            <v>2.5987438658823523</v>
          </cell>
        </row>
        <row r="111">
          <cell r="T111">
            <v>2.5118864164705874</v>
          </cell>
        </row>
        <row r="117">
          <cell r="T117">
            <v>2.5118864164705874</v>
          </cell>
        </row>
        <row r="118">
          <cell r="T118">
            <v>2.4800903858823524</v>
          </cell>
        </row>
        <row r="119">
          <cell r="T119">
            <v>2.448294355294117</v>
          </cell>
        </row>
        <row r="120">
          <cell r="T120">
            <v>2.2955183058823527</v>
          </cell>
        </row>
        <row r="122">
          <cell r="T122">
            <v>2.4800903858823524</v>
          </cell>
        </row>
        <row r="123">
          <cell r="T123">
            <v>2.448294355294117</v>
          </cell>
        </row>
        <row r="124">
          <cell r="T124">
            <v>2.3847022941176461</v>
          </cell>
        </row>
        <row r="125">
          <cell r="T125">
            <v>2.2955183058823527</v>
          </cell>
        </row>
      </sheetData>
      <sheetData sheetId="50">
        <row r="16">
          <cell r="T16">
            <v>1.7997262499999997</v>
          </cell>
        </row>
        <row r="17">
          <cell r="T17">
            <v>1.7384750624999998</v>
          </cell>
        </row>
        <row r="18">
          <cell r="T18">
            <v>1.5804318749999999</v>
          </cell>
        </row>
        <row r="19">
          <cell r="T19">
            <v>1.5221849999999999</v>
          </cell>
        </row>
        <row r="20">
          <cell r="T20">
            <v>1.5256395000000003</v>
          </cell>
        </row>
        <row r="21">
          <cell r="T21">
            <v>1.473716475</v>
          </cell>
        </row>
        <row r="22">
          <cell r="T22">
            <v>1.39194</v>
          </cell>
        </row>
        <row r="23">
          <cell r="T23">
            <v>1.3603050000000001</v>
          </cell>
        </row>
        <row r="29">
          <cell r="T29">
            <v>1.4722421175</v>
          </cell>
        </row>
        <row r="30">
          <cell r="T30">
            <v>1.4221363983749999</v>
          </cell>
        </row>
        <row r="31">
          <cell r="T31">
            <v>1.3432221</v>
          </cell>
        </row>
        <row r="32">
          <cell r="T32">
            <v>1.3058927999999999</v>
          </cell>
        </row>
      </sheetData>
      <sheetData sheetId="51">
        <row r="14">
          <cell r="T14">
            <v>1.7997262499999997</v>
          </cell>
        </row>
        <row r="15">
          <cell r="T15">
            <v>1.7384750624999998</v>
          </cell>
        </row>
        <row r="16">
          <cell r="T16">
            <v>1.5804318749999999</v>
          </cell>
        </row>
        <row r="17">
          <cell r="T17">
            <v>1.5221849999999999</v>
          </cell>
        </row>
        <row r="18">
          <cell r="T18">
            <v>1.5256395000000003</v>
          </cell>
        </row>
        <row r="19">
          <cell r="T19">
            <v>1.473716475</v>
          </cell>
        </row>
        <row r="20">
          <cell r="T20">
            <v>1.39194</v>
          </cell>
        </row>
        <row r="21">
          <cell r="T21">
            <v>1.3603050000000001</v>
          </cell>
        </row>
        <row r="28">
          <cell r="T28">
            <v>1.4722421175</v>
          </cell>
        </row>
        <row r="29">
          <cell r="T29">
            <v>1.4221363983749999</v>
          </cell>
        </row>
        <row r="30">
          <cell r="T30">
            <v>1.3432221</v>
          </cell>
        </row>
        <row r="31">
          <cell r="T31">
            <v>1.3058927999999999</v>
          </cell>
        </row>
      </sheetData>
      <sheetData sheetId="52"/>
      <sheetData sheetId="53"/>
      <sheetData sheetId="54"/>
      <sheetData sheetId="5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tabColor rgb="FF00B008"/>
  </sheetPr>
  <dimension ref="A1:FA52"/>
  <sheetViews>
    <sheetView tabSelected="1" zoomScaleNormal="100" workbookViewId="0">
      <selection activeCell="M38" sqref="M38"/>
    </sheetView>
  </sheetViews>
  <sheetFormatPr defaultColWidth="10.28515625" defaultRowHeight="15.75"/>
  <cols>
    <col min="1" max="1" width="6" style="291" customWidth="1"/>
    <col min="2" max="2" width="4.28515625" style="291" customWidth="1"/>
    <col min="3" max="3" width="39.42578125" style="292" customWidth="1"/>
    <col min="4" max="4" width="12.42578125" style="293" customWidth="1"/>
    <col min="5" max="5" width="12" style="291" customWidth="1"/>
    <col min="6" max="8" width="10.42578125" style="291" customWidth="1"/>
    <col min="9" max="9" width="10.42578125" style="291" hidden="1" customWidth="1"/>
    <col min="10" max="10" width="0" style="291" hidden="1" customWidth="1"/>
    <col min="11" max="11" width="15.85546875" style="291" hidden="1" customWidth="1"/>
    <col min="12" max="12" width="0" style="291" hidden="1" customWidth="1"/>
    <col min="13" max="14" width="10.28515625" style="291"/>
    <col min="15" max="15" width="17.42578125" style="291" customWidth="1"/>
    <col min="16" max="18" width="18.28515625" style="291" bestFit="1" customWidth="1"/>
    <col min="19" max="16384" width="10.28515625" style="291"/>
  </cols>
  <sheetData>
    <row r="1" spans="1:157" ht="15.75" customHeight="1">
      <c r="A1" s="382"/>
      <c r="B1" s="1145" t="s">
        <v>0</v>
      </c>
      <c r="C1" s="1145"/>
      <c r="D1" s="1145"/>
      <c r="E1" s="1145"/>
      <c r="F1" s="1145"/>
      <c r="G1" s="1145"/>
      <c r="H1" s="382"/>
      <c r="I1" s="382"/>
      <c r="J1" s="382"/>
      <c r="K1" s="382"/>
    </row>
    <row r="2" spans="1:157" ht="15.75" customHeight="1">
      <c r="A2" s="744"/>
      <c r="B2" s="1144" t="s">
        <v>2378</v>
      </c>
      <c r="C2" s="1144"/>
      <c r="D2" s="1144"/>
      <c r="E2" s="1144"/>
      <c r="F2" s="1144"/>
      <c r="G2" s="744"/>
      <c r="H2" s="744"/>
      <c r="I2" s="744"/>
      <c r="J2" s="744"/>
    </row>
    <row r="3" spans="1:157">
      <c r="B3" s="294"/>
      <c r="J3" s="290"/>
      <c r="K3" s="290"/>
    </row>
    <row r="4" spans="1:157" s="290" customFormat="1" ht="12.75">
      <c r="B4" s="1154" t="s">
        <v>1</v>
      </c>
      <c r="C4" s="1154" t="s">
        <v>2</v>
      </c>
      <c r="D4" s="1154" t="s">
        <v>3</v>
      </c>
      <c r="E4" s="1153" t="s">
        <v>2402</v>
      </c>
      <c r="F4" s="1152"/>
      <c r="G4" s="739"/>
      <c r="H4" s="739"/>
      <c r="I4" s="739"/>
    </row>
    <row r="5" spans="1:157" s="290" customFormat="1" ht="18" customHeight="1">
      <c r="B5" s="1155"/>
      <c r="C5" s="1155"/>
      <c r="D5" s="1155"/>
      <c r="E5" s="384" t="s">
        <v>5</v>
      </c>
      <c r="F5" s="384" t="s">
        <v>6</v>
      </c>
      <c r="G5" s="740"/>
      <c r="H5" s="740"/>
      <c r="I5" s="740"/>
    </row>
    <row r="6" spans="1:157" s="290" customFormat="1" ht="18" customHeight="1">
      <c r="B6" s="1148" t="s">
        <v>680</v>
      </c>
      <c r="C6" s="1149"/>
      <c r="D6" s="1149"/>
      <c r="E6" s="1149"/>
      <c r="F6" s="1150"/>
      <c r="G6" s="741"/>
      <c r="H6" s="741"/>
      <c r="I6" s="741"/>
      <c r="O6" s="394"/>
      <c r="P6" s="394"/>
      <c r="Q6" s="394"/>
      <c r="R6" s="394"/>
    </row>
    <row r="7" spans="1:157" s="290" customFormat="1" ht="15">
      <c r="B7" s="296">
        <v>1</v>
      </c>
      <c r="C7" s="297" t="s">
        <v>852</v>
      </c>
      <c r="D7" s="295" t="s">
        <v>7</v>
      </c>
      <c r="E7" s="383">
        <f>_xlfn.XLOOKUP(K7,[1]I_CI_1_3!$AI:$AI,[1]I_CI_1_3!$S:$S)</f>
        <v>5.3</v>
      </c>
      <c r="F7" s="383">
        <f>_xlfn.XLOOKUP(K7,[1]I_CI_1_3!$AI:$AI,[1]I_CI_1_3!$T:$T)</f>
        <v>6</v>
      </c>
      <c r="G7" s="742"/>
      <c r="H7" s="742"/>
      <c r="I7" s="742"/>
      <c r="K7" s="735" t="s">
        <v>1057</v>
      </c>
      <c r="O7" s="698"/>
      <c r="P7" s="698"/>
      <c r="Q7" s="698"/>
      <c r="R7" s="698"/>
    </row>
    <row r="8" spans="1:157" s="290" customFormat="1" ht="15">
      <c r="B8" s="296">
        <v>2</v>
      </c>
      <c r="C8" s="297" t="s">
        <v>853</v>
      </c>
      <c r="D8" s="295" t="s">
        <v>7</v>
      </c>
      <c r="E8" s="383">
        <f>_xlfn.XLOOKUP(K8,[1]I_CI_1_3!$AI:$AI,[1]I_CI_1_3!$S:$S)</f>
        <v>5.2</v>
      </c>
      <c r="F8" s="383">
        <f>_xlfn.XLOOKUP(K8,[1]I_CI_1_3!$AI:$AI,[1]I_CI_1_3!$T:$T)</f>
        <v>5.5</v>
      </c>
      <c r="G8" s="742"/>
      <c r="H8" s="742"/>
      <c r="I8" s="742"/>
      <c r="K8" s="735" t="s">
        <v>1058</v>
      </c>
      <c r="O8" s="698"/>
      <c r="P8" s="698"/>
      <c r="Q8" s="698"/>
      <c r="R8" s="698"/>
    </row>
    <row r="9" spans="1:157" s="290" customFormat="1" ht="15">
      <c r="B9" s="296">
        <v>3</v>
      </c>
      <c r="C9" s="298" t="s">
        <v>8</v>
      </c>
      <c r="D9" s="295" t="s">
        <v>7</v>
      </c>
      <c r="E9" s="383">
        <f>_xlfn.XLOOKUP(K9,[1]I_CI_1_3!$AI:$AI,[1]I_CI_1_3!$S:$S)</f>
        <v>5.2</v>
      </c>
      <c r="F9" s="383">
        <f>_xlfn.XLOOKUP(K9,[1]I_CI_1_3!$AI:$AI,[1]I_CI_1_3!$T:$T)</f>
        <v>5.5</v>
      </c>
      <c r="G9" s="742"/>
      <c r="H9" s="742"/>
      <c r="I9" s="742"/>
      <c r="K9" s="735" t="s">
        <v>1059</v>
      </c>
      <c r="O9" s="698"/>
      <c r="P9" s="698"/>
      <c r="Q9" s="698"/>
      <c r="R9" s="698"/>
    </row>
    <row r="10" spans="1:157" s="290" customFormat="1" ht="15">
      <c r="B10" s="296">
        <v>4</v>
      </c>
      <c r="C10" s="297" t="s">
        <v>854</v>
      </c>
      <c r="D10" s="295" t="s">
        <v>7</v>
      </c>
      <c r="E10" s="383">
        <f>_xlfn.XLOOKUP(K10,[1]I_CI_1_3!$AI:$AI,[1]I_CI_1_3!$S:$S)</f>
        <v>5.0999999999999996</v>
      </c>
      <c r="F10" s="383">
        <f>_xlfn.XLOOKUP(K10,[1]I_CI_1_3!$AI:$AI,[1]I_CI_1_3!$T:$T)</f>
        <v>5.3</v>
      </c>
      <c r="G10" s="742"/>
      <c r="H10" s="742"/>
      <c r="I10" s="742"/>
      <c r="K10" s="735" t="s">
        <v>1060</v>
      </c>
      <c r="O10" s="698"/>
      <c r="P10" s="698"/>
      <c r="Q10" s="698"/>
      <c r="R10" s="698"/>
    </row>
    <row r="11" spans="1:157" s="290" customFormat="1" ht="15">
      <c r="B11" s="296">
        <v>5</v>
      </c>
      <c r="C11" s="297" t="s">
        <v>855</v>
      </c>
      <c r="D11" s="295" t="s">
        <v>7</v>
      </c>
      <c r="E11" s="383">
        <f>_xlfn.XLOOKUP(K11,[1]I_CI_1_3!$AI:$AI,[1]I_CI_1_3!$S:$S)</f>
        <v>4.8999999999999995</v>
      </c>
      <c r="F11" s="383">
        <f>_xlfn.XLOOKUP(K11,[1]I_CI_1_3!$AI:$AI,[1]I_CI_1_3!$T:$T)</f>
        <v>5.0999999999999996</v>
      </c>
      <c r="G11" s="742"/>
      <c r="H11" s="742"/>
      <c r="I11" s="742"/>
      <c r="K11" s="735" t="s">
        <v>1061</v>
      </c>
      <c r="O11" s="698"/>
      <c r="P11" s="698"/>
      <c r="Q11" s="698"/>
      <c r="R11" s="698"/>
    </row>
    <row r="12" spans="1:157" s="290" customFormat="1" ht="25.5">
      <c r="B12" s="296">
        <v>6</v>
      </c>
      <c r="C12" s="299" t="s">
        <v>856</v>
      </c>
      <c r="D12" s="295" t="s">
        <v>7</v>
      </c>
      <c r="E12" s="383">
        <f>_xlfn.XLOOKUP(K12,[1]I_CI_1_3!$AI:$AI,[1]I_CI_1_3!$S:$S)</f>
        <v>5</v>
      </c>
      <c r="F12" s="383">
        <f>_xlfn.XLOOKUP(K12,[1]I_CI_1_3!$AI:$AI,[1]I_CI_1_3!$T:$T)</f>
        <v>5.2</v>
      </c>
      <c r="G12" s="742"/>
      <c r="H12" s="742"/>
      <c r="I12" s="742"/>
      <c r="K12" s="735" t="s">
        <v>1062</v>
      </c>
      <c r="O12" s="698"/>
      <c r="P12" s="698"/>
      <c r="Q12" s="698"/>
      <c r="R12" s="698"/>
    </row>
    <row r="13" spans="1:157" s="290" customFormat="1" ht="25.5">
      <c r="B13" s="296">
        <v>7</v>
      </c>
      <c r="C13" s="300" t="s">
        <v>9</v>
      </c>
      <c r="D13" s="295" t="s">
        <v>7</v>
      </c>
      <c r="E13" s="383">
        <f>_xlfn.XLOOKUP(K13,[1]I_CI_1_3!$AI:$AI,[1]I_CI_1_3!$S:$S)</f>
        <v>4.7</v>
      </c>
      <c r="F13" s="383">
        <f>_xlfn.XLOOKUP(K13,[1]I_CI_1_3!$AI:$AI,[1]I_CI_1_3!$T:$T)</f>
        <v>4.9000000000000004</v>
      </c>
      <c r="G13" s="742"/>
      <c r="H13" s="742"/>
      <c r="I13" s="742"/>
      <c r="K13" s="735" t="s">
        <v>1063</v>
      </c>
      <c r="O13" s="698"/>
      <c r="P13" s="698"/>
      <c r="Q13" s="698"/>
      <c r="R13" s="698"/>
    </row>
    <row r="14" spans="1:157" s="290" customFormat="1" ht="25.35" customHeight="1">
      <c r="B14" s="1148" t="s">
        <v>681</v>
      </c>
      <c r="C14" s="1149"/>
      <c r="D14" s="1149"/>
      <c r="E14" s="1149"/>
      <c r="F14" s="1150"/>
      <c r="G14" s="741"/>
      <c r="H14" s="741"/>
      <c r="I14" s="741"/>
      <c r="O14" s="699"/>
      <c r="P14" s="394"/>
      <c r="Q14" s="394"/>
      <c r="R14" s="394"/>
    </row>
    <row r="15" spans="1:157" s="284" customFormat="1" ht="12.75" customHeight="1">
      <c r="B15" s="296">
        <v>8</v>
      </c>
      <c r="C15" s="297" t="s">
        <v>858</v>
      </c>
      <c r="D15" s="295" t="s">
        <v>7</v>
      </c>
      <c r="E15" s="385">
        <f>_xlfn.XLOOKUP(K15,[1]I_CI_1_3!$AI:$AI,[1]I_CI_1_3!$S:$S)</f>
        <v>3.8356582499999998</v>
      </c>
      <c r="F15" s="385">
        <f>_xlfn.XLOOKUP(K15,[1]I_CI_1_3!$AI:$AI,[1]I_CI_1_3!$T:$T)</f>
        <v>4.0375350000000001</v>
      </c>
      <c r="G15" s="743"/>
      <c r="H15" s="743"/>
      <c r="I15" s="743"/>
      <c r="J15" s="334"/>
      <c r="K15" s="735" t="s">
        <v>1064</v>
      </c>
      <c r="L15" s="301"/>
      <c r="M15" s="301"/>
      <c r="N15" s="301"/>
      <c r="O15" s="394"/>
      <c r="P15" s="394"/>
      <c r="Q15" s="394"/>
      <c r="R15" s="394"/>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1"/>
      <c r="AW15" s="301"/>
      <c r="AX15" s="301"/>
      <c r="AY15" s="301"/>
      <c r="AZ15" s="301"/>
      <c r="BA15" s="301"/>
      <c r="BB15" s="301"/>
      <c r="BC15" s="301"/>
      <c r="BD15" s="301"/>
      <c r="BE15" s="301"/>
      <c r="BF15" s="301"/>
      <c r="BG15" s="301"/>
      <c r="BH15" s="301"/>
      <c r="BI15" s="301"/>
      <c r="BJ15" s="301"/>
      <c r="BK15" s="301"/>
      <c r="BL15" s="301"/>
      <c r="BM15" s="301"/>
      <c r="BN15" s="301"/>
      <c r="BO15" s="301"/>
      <c r="BP15" s="301"/>
      <c r="BQ15" s="301"/>
      <c r="BR15" s="301"/>
      <c r="BS15" s="301"/>
      <c r="BT15" s="301"/>
      <c r="BU15" s="301"/>
      <c r="BV15" s="301"/>
      <c r="BW15" s="301"/>
      <c r="BX15" s="301"/>
      <c r="BY15" s="301"/>
      <c r="BZ15" s="301"/>
      <c r="CA15" s="301"/>
      <c r="CB15" s="301"/>
      <c r="CC15" s="301"/>
      <c r="CD15" s="301"/>
      <c r="CE15" s="301"/>
      <c r="CF15" s="301"/>
      <c r="CG15" s="301"/>
      <c r="CH15" s="301"/>
      <c r="CI15" s="301"/>
      <c r="CJ15" s="301"/>
      <c r="CK15" s="301"/>
      <c r="CL15" s="301"/>
      <c r="CM15" s="301"/>
      <c r="CN15" s="301"/>
      <c r="CO15" s="301"/>
      <c r="CP15" s="301"/>
      <c r="CQ15" s="301"/>
      <c r="CR15" s="301"/>
      <c r="CS15" s="301"/>
      <c r="CT15" s="301"/>
      <c r="CU15" s="301"/>
      <c r="CV15" s="301"/>
      <c r="CW15" s="301"/>
      <c r="CX15" s="301"/>
      <c r="CY15" s="301"/>
      <c r="CZ15" s="301"/>
      <c r="DA15" s="301"/>
      <c r="DB15" s="301"/>
      <c r="DC15" s="301"/>
      <c r="DD15" s="301"/>
      <c r="DE15" s="301"/>
      <c r="DF15" s="301"/>
      <c r="DG15" s="301"/>
      <c r="DH15" s="301"/>
      <c r="DI15" s="301"/>
      <c r="DJ15" s="301"/>
      <c r="DK15" s="301"/>
      <c r="DL15" s="301"/>
      <c r="DM15" s="301"/>
      <c r="DN15" s="301"/>
      <c r="DO15" s="301"/>
      <c r="DP15" s="301"/>
      <c r="DQ15" s="301"/>
      <c r="DR15" s="301"/>
      <c r="DS15" s="301"/>
      <c r="DT15" s="301"/>
      <c r="DU15" s="301"/>
      <c r="DV15" s="301"/>
      <c r="DW15" s="301"/>
      <c r="DX15" s="301"/>
      <c r="DY15" s="301"/>
      <c r="DZ15" s="301"/>
      <c r="EA15" s="301"/>
      <c r="EB15" s="301"/>
      <c r="EC15" s="301"/>
      <c r="ED15" s="301"/>
      <c r="EE15" s="301"/>
      <c r="EF15" s="301"/>
      <c r="EG15" s="301"/>
      <c r="EH15" s="301"/>
      <c r="EI15" s="301"/>
      <c r="EJ15" s="301"/>
      <c r="EK15" s="301"/>
      <c r="EL15" s="301"/>
      <c r="EM15" s="301"/>
      <c r="EN15" s="301"/>
      <c r="EO15" s="301"/>
      <c r="EP15" s="301"/>
      <c r="EQ15" s="301"/>
      <c r="ER15" s="301"/>
      <c r="ES15" s="301"/>
      <c r="ET15" s="301"/>
      <c r="EU15" s="301"/>
      <c r="EV15" s="301"/>
      <c r="EW15" s="301"/>
      <c r="EX15" s="301"/>
      <c r="EY15" s="301"/>
      <c r="EZ15" s="301"/>
      <c r="FA15" s="301"/>
    </row>
    <row r="16" spans="1:157" s="284" customFormat="1" ht="16.5" customHeight="1">
      <c r="B16" s="296">
        <v>9</v>
      </c>
      <c r="C16" s="297" t="s">
        <v>859</v>
      </c>
      <c r="D16" s="295" t="s">
        <v>7</v>
      </c>
      <c r="E16" s="385">
        <f>_xlfn.XLOOKUP(K16,[1]I_CI_1_3!$AI:$AI,[1]I_CI_1_3!$S:$S)</f>
        <v>3.661576260727903</v>
      </c>
      <c r="F16" s="385">
        <f>_xlfn.XLOOKUP(K16,[1]I_CI_1_3!$AI:$AI,[1]I_CI_1_3!$T:$T)</f>
        <v>3.854290800766214</v>
      </c>
      <c r="G16" s="743"/>
      <c r="H16" s="743"/>
      <c r="I16" s="743"/>
      <c r="J16" s="334"/>
      <c r="K16" s="735" t="s">
        <v>1065</v>
      </c>
      <c r="L16" s="301"/>
      <c r="M16" s="301"/>
      <c r="N16" s="301"/>
      <c r="O16" s="394"/>
      <c r="P16" s="394"/>
      <c r="Q16" s="394"/>
      <c r="R16" s="394"/>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1"/>
      <c r="AU16" s="301"/>
      <c r="AV16" s="301"/>
      <c r="AW16" s="301"/>
      <c r="AX16" s="301"/>
      <c r="AY16" s="301"/>
      <c r="AZ16" s="301"/>
      <c r="BA16" s="301"/>
      <c r="BB16" s="301"/>
      <c r="BC16" s="301"/>
      <c r="BD16" s="301"/>
      <c r="BE16" s="301"/>
      <c r="BF16" s="301"/>
      <c r="BG16" s="301"/>
      <c r="BH16" s="301"/>
      <c r="BI16" s="301"/>
      <c r="BJ16" s="301"/>
      <c r="BK16" s="301"/>
      <c r="BL16" s="301"/>
      <c r="BM16" s="301"/>
      <c r="BN16" s="301"/>
      <c r="BO16" s="301"/>
      <c r="BP16" s="301"/>
      <c r="BQ16" s="301"/>
      <c r="BR16" s="301"/>
      <c r="BS16" s="301"/>
      <c r="BT16" s="301"/>
      <c r="BU16" s="301"/>
      <c r="BV16" s="301"/>
      <c r="BW16" s="301"/>
      <c r="BX16" s="301"/>
      <c r="BY16" s="301"/>
      <c r="BZ16" s="301"/>
      <c r="CA16" s="301"/>
      <c r="CB16" s="301"/>
      <c r="CC16" s="301"/>
      <c r="CD16" s="301"/>
      <c r="CE16" s="301"/>
      <c r="CF16" s="301"/>
      <c r="CG16" s="301"/>
      <c r="CH16" s="301"/>
      <c r="CI16" s="301"/>
      <c r="CJ16" s="301"/>
      <c r="CK16" s="301"/>
      <c r="CL16" s="301"/>
      <c r="CM16" s="301"/>
      <c r="CN16" s="301"/>
      <c r="CO16" s="301"/>
      <c r="CP16" s="301"/>
      <c r="CQ16" s="301"/>
      <c r="CR16" s="301"/>
      <c r="CS16" s="301"/>
      <c r="CT16" s="301"/>
      <c r="CU16" s="301"/>
      <c r="CV16" s="301"/>
      <c r="CW16" s="301"/>
      <c r="CX16" s="301"/>
      <c r="CY16" s="301"/>
      <c r="CZ16" s="301"/>
      <c r="DA16" s="301"/>
      <c r="DB16" s="301"/>
      <c r="DC16" s="301"/>
      <c r="DD16" s="301"/>
      <c r="DE16" s="301"/>
      <c r="DF16" s="301"/>
      <c r="DG16" s="301"/>
      <c r="DH16" s="301"/>
      <c r="DI16" s="301"/>
      <c r="DJ16" s="301"/>
      <c r="DK16" s="301"/>
      <c r="DL16" s="301"/>
      <c r="DM16" s="301"/>
      <c r="DN16" s="301"/>
      <c r="DO16" s="301"/>
      <c r="DP16" s="301"/>
      <c r="DQ16" s="301"/>
      <c r="DR16" s="301"/>
      <c r="DS16" s="301"/>
      <c r="DT16" s="301"/>
      <c r="DU16" s="301"/>
      <c r="DV16" s="301"/>
      <c r="DW16" s="301"/>
      <c r="DX16" s="301"/>
      <c r="DY16" s="301"/>
      <c r="DZ16" s="301"/>
      <c r="EA16" s="301"/>
      <c r="EB16" s="301"/>
      <c r="EC16" s="301"/>
      <c r="ED16" s="301"/>
      <c r="EE16" s="301"/>
      <c r="EF16" s="301"/>
      <c r="EG16" s="301"/>
      <c r="EH16" s="301"/>
      <c r="EI16" s="301"/>
      <c r="EJ16" s="301"/>
      <c r="EK16" s="301"/>
      <c r="EL16" s="301"/>
      <c r="EM16" s="301"/>
      <c r="EN16" s="301"/>
      <c r="EO16" s="301"/>
      <c r="EP16" s="301"/>
      <c r="EQ16" s="301"/>
      <c r="ER16" s="301"/>
      <c r="ES16" s="301"/>
      <c r="ET16" s="301"/>
      <c r="EU16" s="301"/>
      <c r="EV16" s="301"/>
      <c r="EW16" s="301"/>
      <c r="EX16" s="301"/>
      <c r="EY16" s="301"/>
      <c r="EZ16" s="301"/>
      <c r="FA16" s="301"/>
    </row>
    <row r="17" spans="1:157" s="284" customFormat="1" ht="15">
      <c r="B17" s="296">
        <v>10</v>
      </c>
      <c r="C17" s="297" t="s">
        <v>11</v>
      </c>
      <c r="D17" s="295" t="s">
        <v>7</v>
      </c>
      <c r="E17" s="385">
        <f>_xlfn.XLOOKUP(K17,[1]I_CI_1_3!$AI:$AI,[1]I_CI_1_3!$S:$S)</f>
        <v>3.661576260727903</v>
      </c>
      <c r="F17" s="385">
        <f>_xlfn.XLOOKUP(K17,[1]I_CI_1_3!$AI:$AI,[1]I_CI_1_3!$T:$T)</f>
        <v>3.854290800766214</v>
      </c>
      <c r="G17" s="743"/>
      <c r="H17" s="743"/>
      <c r="I17" s="743"/>
      <c r="J17" s="334"/>
      <c r="K17" s="735" t="s">
        <v>1066</v>
      </c>
      <c r="L17" s="301"/>
      <c r="M17" s="301"/>
      <c r="N17" s="301"/>
      <c r="O17" s="698"/>
      <c r="P17" s="698"/>
      <c r="Q17" s="698"/>
      <c r="R17" s="698"/>
      <c r="S17" s="301"/>
      <c r="T17" s="301"/>
      <c r="U17" s="301"/>
      <c r="V17" s="301"/>
      <c r="W17" s="301"/>
      <c r="X17" s="301"/>
      <c r="Y17" s="301"/>
      <c r="Z17" s="301"/>
      <c r="AA17" s="301"/>
      <c r="AB17" s="301"/>
      <c r="AC17" s="301"/>
      <c r="AD17" s="301"/>
      <c r="AE17" s="301"/>
      <c r="AF17" s="301"/>
      <c r="AG17" s="301"/>
      <c r="AH17" s="301"/>
      <c r="AI17" s="301"/>
      <c r="AJ17" s="301"/>
      <c r="AK17" s="301"/>
      <c r="AL17" s="301"/>
      <c r="AM17" s="301"/>
      <c r="AN17" s="301"/>
      <c r="AO17" s="301"/>
      <c r="AP17" s="301"/>
      <c r="AQ17" s="301"/>
      <c r="AR17" s="301"/>
      <c r="AS17" s="301"/>
      <c r="AT17" s="301"/>
      <c r="AU17" s="301"/>
      <c r="AV17" s="301"/>
      <c r="AW17" s="301"/>
      <c r="AX17" s="301"/>
      <c r="AY17" s="301"/>
      <c r="AZ17" s="301"/>
      <c r="BA17" s="301"/>
      <c r="BB17" s="301"/>
      <c r="BC17" s="301"/>
      <c r="BD17" s="301"/>
      <c r="BE17" s="301"/>
      <c r="BF17" s="301"/>
      <c r="BG17" s="301"/>
      <c r="BH17" s="301"/>
      <c r="BI17" s="301"/>
      <c r="BJ17" s="301"/>
      <c r="BK17" s="301"/>
      <c r="BL17" s="301"/>
      <c r="BM17" s="301"/>
      <c r="BN17" s="301"/>
      <c r="BO17" s="301"/>
      <c r="BP17" s="301"/>
      <c r="BQ17" s="301"/>
      <c r="BR17" s="301"/>
      <c r="BS17" s="301"/>
      <c r="BT17" s="301"/>
      <c r="BU17" s="301"/>
      <c r="BV17" s="301"/>
      <c r="BW17" s="301"/>
      <c r="BX17" s="301"/>
      <c r="BY17" s="301"/>
      <c r="BZ17" s="301"/>
      <c r="CA17" s="301"/>
      <c r="CB17" s="301"/>
      <c r="CC17" s="301"/>
      <c r="CD17" s="301"/>
      <c r="CE17" s="301"/>
      <c r="CF17" s="301"/>
      <c r="CG17" s="301"/>
      <c r="CH17" s="301"/>
      <c r="CI17" s="301"/>
      <c r="CJ17" s="301"/>
      <c r="CK17" s="301"/>
      <c r="CL17" s="301"/>
      <c r="CM17" s="301"/>
      <c r="CN17" s="301"/>
      <c r="CO17" s="301"/>
      <c r="CP17" s="301"/>
      <c r="CQ17" s="301"/>
      <c r="CR17" s="301"/>
      <c r="CS17" s="301"/>
      <c r="CT17" s="301"/>
      <c r="CU17" s="301"/>
      <c r="CV17" s="301"/>
      <c r="CW17" s="301"/>
      <c r="CX17" s="301"/>
      <c r="CY17" s="301"/>
      <c r="CZ17" s="301"/>
      <c r="DA17" s="301"/>
      <c r="DB17" s="301"/>
      <c r="DC17" s="301"/>
      <c r="DD17" s="301"/>
      <c r="DE17" s="301"/>
      <c r="DF17" s="301"/>
      <c r="DG17" s="301"/>
      <c r="DH17" s="301"/>
      <c r="DI17" s="301"/>
      <c r="DJ17" s="301"/>
      <c r="DK17" s="301"/>
      <c r="DL17" s="301"/>
      <c r="DM17" s="301"/>
      <c r="DN17" s="301"/>
      <c r="DO17" s="301"/>
      <c r="DP17" s="301"/>
      <c r="DQ17" s="301"/>
      <c r="DR17" s="301"/>
      <c r="DS17" s="301"/>
      <c r="DT17" s="301"/>
      <c r="DU17" s="301"/>
      <c r="DV17" s="301"/>
      <c r="DW17" s="301"/>
      <c r="DX17" s="301"/>
      <c r="DY17" s="301"/>
      <c r="DZ17" s="301"/>
      <c r="EA17" s="301"/>
      <c r="EB17" s="301"/>
      <c r="EC17" s="301"/>
      <c r="ED17" s="301"/>
      <c r="EE17" s="301"/>
      <c r="EF17" s="301"/>
      <c r="EG17" s="301"/>
      <c r="EH17" s="301"/>
      <c r="EI17" s="301"/>
      <c r="EJ17" s="301"/>
      <c r="EK17" s="301"/>
      <c r="EL17" s="301"/>
      <c r="EM17" s="301"/>
      <c r="EN17" s="301"/>
      <c r="EO17" s="301"/>
      <c r="EP17" s="301"/>
      <c r="EQ17" s="301"/>
      <c r="ER17" s="301"/>
      <c r="ES17" s="301"/>
      <c r="ET17" s="301"/>
      <c r="EU17" s="301"/>
      <c r="EV17" s="301"/>
      <c r="EW17" s="301"/>
      <c r="EX17" s="301"/>
      <c r="EY17" s="301"/>
      <c r="EZ17" s="301"/>
      <c r="FA17" s="301"/>
    </row>
    <row r="18" spans="1:157" s="284" customFormat="1" ht="15">
      <c r="B18" s="296">
        <v>11</v>
      </c>
      <c r="C18" s="297" t="s">
        <v>860</v>
      </c>
      <c r="D18" s="295" t="s">
        <v>7</v>
      </c>
      <c r="E18" s="385">
        <f>_xlfn.XLOOKUP(K18,[1]I_CI_1_3!$AI:$AI,[1]I_CI_1_3!$S:$S)</f>
        <v>3.42012860625</v>
      </c>
      <c r="F18" s="385">
        <f>_xlfn.XLOOKUP(K18,[1]I_CI_1_3!$AI:$AI,[1]I_CI_1_3!$T:$T)</f>
        <v>3.6001353750000002</v>
      </c>
      <c r="G18" s="743"/>
      <c r="H18" s="743"/>
      <c r="I18" s="743"/>
      <c r="J18" s="334"/>
      <c r="K18" s="735" t="s">
        <v>1067</v>
      </c>
      <c r="L18" s="301"/>
      <c r="M18" s="301"/>
      <c r="N18" s="301"/>
      <c r="O18" s="698"/>
      <c r="P18" s="698"/>
      <c r="Q18" s="698"/>
      <c r="R18" s="698"/>
      <c r="S18" s="301"/>
      <c r="T18" s="301"/>
      <c r="U18" s="301"/>
      <c r="V18" s="301"/>
      <c r="W18" s="301"/>
      <c r="X18" s="301"/>
      <c r="Y18" s="301"/>
      <c r="Z18" s="301"/>
      <c r="AA18" s="301"/>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c r="AY18" s="301"/>
      <c r="AZ18" s="301"/>
      <c r="BA18" s="301"/>
      <c r="BB18" s="301"/>
      <c r="BC18" s="301"/>
      <c r="BD18" s="301"/>
      <c r="BE18" s="301"/>
      <c r="BF18" s="301"/>
      <c r="BG18" s="301"/>
      <c r="BH18" s="301"/>
      <c r="BI18" s="301"/>
      <c r="BJ18" s="301"/>
      <c r="BK18" s="301"/>
      <c r="BL18" s="301"/>
      <c r="BM18" s="301"/>
      <c r="BN18" s="301"/>
      <c r="BO18" s="301"/>
      <c r="BP18" s="301"/>
      <c r="BQ18" s="301"/>
      <c r="BR18" s="301"/>
      <c r="BS18" s="301"/>
      <c r="BT18" s="301"/>
      <c r="BU18" s="301"/>
      <c r="BV18" s="301"/>
      <c r="BW18" s="301"/>
      <c r="BX18" s="301"/>
      <c r="BY18" s="301"/>
      <c r="BZ18" s="301"/>
      <c r="CA18" s="301"/>
      <c r="CB18" s="301"/>
      <c r="CC18" s="301"/>
      <c r="CD18" s="301"/>
      <c r="CE18" s="301"/>
      <c r="CF18" s="301"/>
      <c r="CG18" s="301"/>
      <c r="CH18" s="301"/>
      <c r="CI18" s="301"/>
      <c r="CJ18" s="301"/>
      <c r="CK18" s="301"/>
      <c r="CL18" s="301"/>
      <c r="CM18" s="301"/>
      <c r="CN18" s="301"/>
      <c r="CO18" s="301"/>
      <c r="CP18" s="301"/>
      <c r="CQ18" s="301"/>
      <c r="CR18" s="301"/>
      <c r="CS18" s="301"/>
      <c r="CT18" s="301"/>
      <c r="CU18" s="301"/>
      <c r="CV18" s="301"/>
      <c r="CW18" s="301"/>
      <c r="CX18" s="301"/>
      <c r="CY18" s="301"/>
      <c r="CZ18" s="301"/>
      <c r="DA18" s="301"/>
      <c r="DB18" s="301"/>
      <c r="DC18" s="301"/>
      <c r="DD18" s="301"/>
      <c r="DE18" s="301"/>
      <c r="DF18" s="301"/>
      <c r="DG18" s="301"/>
      <c r="DH18" s="301"/>
      <c r="DI18" s="301"/>
      <c r="DJ18" s="301"/>
      <c r="DK18" s="301"/>
      <c r="DL18" s="301"/>
      <c r="DM18" s="301"/>
      <c r="DN18" s="301"/>
      <c r="DO18" s="301"/>
      <c r="DP18" s="301"/>
      <c r="DQ18" s="301"/>
      <c r="DR18" s="301"/>
      <c r="DS18" s="301"/>
      <c r="DT18" s="301"/>
      <c r="DU18" s="301"/>
      <c r="DV18" s="301"/>
      <c r="DW18" s="301"/>
      <c r="DX18" s="301"/>
      <c r="DY18" s="301"/>
      <c r="DZ18" s="301"/>
      <c r="EA18" s="301"/>
      <c r="EB18" s="301"/>
      <c r="EC18" s="301"/>
      <c r="ED18" s="301"/>
      <c r="EE18" s="301"/>
      <c r="EF18" s="301"/>
      <c r="EG18" s="301"/>
      <c r="EH18" s="301"/>
      <c r="EI18" s="301"/>
      <c r="EJ18" s="301"/>
      <c r="EK18" s="301"/>
      <c r="EL18" s="301"/>
      <c r="EM18" s="301"/>
      <c r="EN18" s="301"/>
      <c r="EO18" s="301"/>
      <c r="EP18" s="301"/>
      <c r="EQ18" s="301"/>
      <c r="ER18" s="301"/>
      <c r="ES18" s="301"/>
      <c r="ET18" s="301"/>
      <c r="EU18" s="301"/>
      <c r="EV18" s="301"/>
      <c r="EW18" s="301"/>
      <c r="EX18" s="301"/>
      <c r="EY18" s="301"/>
      <c r="EZ18" s="301"/>
      <c r="FA18" s="301"/>
    </row>
    <row r="19" spans="1:157" s="290" customFormat="1" ht="12" customHeight="1">
      <c r="B19" s="296">
        <v>12</v>
      </c>
      <c r="C19" s="297" t="s">
        <v>861</v>
      </c>
      <c r="D19" s="295" t="s">
        <v>7</v>
      </c>
      <c r="E19" s="385">
        <f>_xlfn.XLOOKUP(K19,[1]I_CI_1_3!$AI:$AI,[1]I_CI_1_3!$S:$S)</f>
        <v>3.3</v>
      </c>
      <c r="F19" s="385">
        <f>_xlfn.XLOOKUP(K19,[1]I_CI_1_3!$AI:$AI,[1]I_CI_1_3!$T:$T)</f>
        <v>3.4991970000000006</v>
      </c>
      <c r="G19" s="743"/>
      <c r="H19" s="743"/>
      <c r="I19" s="743"/>
      <c r="J19" s="334"/>
      <c r="K19" s="735" t="s">
        <v>1068</v>
      </c>
      <c r="O19" s="698"/>
      <c r="P19" s="698"/>
      <c r="Q19" s="698"/>
      <c r="R19" s="698"/>
    </row>
    <row r="20" spans="1:157" s="290" customFormat="1" ht="12" customHeight="1">
      <c r="B20" s="296">
        <v>13</v>
      </c>
      <c r="C20" s="297" t="s">
        <v>862</v>
      </c>
      <c r="D20" s="295" t="s">
        <v>7</v>
      </c>
      <c r="E20" s="385">
        <f>_xlfn.XLOOKUP(K20,[1]I_CI_1_3!$AI:$AI,[1]I_CI_1_3!$S:$S)</f>
        <v>3.1963818750000002</v>
      </c>
      <c r="F20" s="385">
        <f>_xlfn.XLOOKUP(K20,[1]I_CI_1_3!$AI:$AI,[1]I_CI_1_3!$T:$T)</f>
        <v>3.3646125000000002</v>
      </c>
      <c r="G20" s="743"/>
      <c r="H20" s="743"/>
      <c r="I20" s="743"/>
      <c r="J20" s="334"/>
      <c r="K20" s="735" t="s">
        <v>1069</v>
      </c>
      <c r="O20" s="698"/>
      <c r="P20" s="698"/>
      <c r="Q20" s="698"/>
      <c r="R20" s="698"/>
    </row>
    <row r="21" spans="1:157" s="290" customFormat="1" ht="15">
      <c r="A21" s="334"/>
      <c r="B21" s="1148" t="s">
        <v>682</v>
      </c>
      <c r="C21" s="1149"/>
      <c r="D21" s="1149"/>
      <c r="E21" s="1149"/>
      <c r="F21" s="1150"/>
      <c r="G21" s="741"/>
      <c r="H21" s="741"/>
      <c r="I21" s="741"/>
      <c r="J21" s="334"/>
      <c r="K21" s="334"/>
      <c r="O21" s="698"/>
      <c r="P21" s="698"/>
      <c r="Q21" s="698"/>
      <c r="R21" s="698"/>
    </row>
    <row r="22" spans="1:157" s="290" customFormat="1" ht="15">
      <c r="A22" s="334"/>
      <c r="B22" s="1148" t="s">
        <v>2379</v>
      </c>
      <c r="C22" s="1149"/>
      <c r="D22" s="1149"/>
      <c r="E22" s="1149"/>
      <c r="F22" s="1150"/>
      <c r="G22" s="741"/>
      <c r="H22" s="741"/>
      <c r="I22" s="741"/>
      <c r="J22" s="334"/>
      <c r="K22" s="334"/>
      <c r="O22" s="698"/>
      <c r="P22" s="698"/>
      <c r="Q22" s="698"/>
      <c r="R22" s="698"/>
    </row>
    <row r="23" spans="1:157" s="290" customFormat="1" ht="18.75" customHeight="1">
      <c r="A23" s="334"/>
      <c r="B23" s="302">
        <v>14</v>
      </c>
      <c r="C23" s="303" t="s">
        <v>683</v>
      </c>
      <c r="D23" s="304" t="s">
        <v>7</v>
      </c>
      <c r="E23" s="385">
        <f>_xlfn.XLOOKUP(K23,[1]I_CI_1_3!$AI:$AI,[1]I_CI_1_3!$S:$S)</f>
        <v>3.7170000000000001</v>
      </c>
      <c r="F23" s="385">
        <f>_xlfn.XLOOKUP(K23,[1]I_CI_1_3!$AI:$AI,[1]I_CI_1_3!$T:$T)</f>
        <v>4.13</v>
      </c>
      <c r="G23" s="743"/>
      <c r="H23" s="743"/>
      <c r="I23" s="743"/>
      <c r="J23" s="334"/>
      <c r="K23" s="735" t="s">
        <v>1049</v>
      </c>
    </row>
    <row r="24" spans="1:157" s="290" customFormat="1" ht="15">
      <c r="A24" s="334"/>
      <c r="B24" s="302">
        <v>15</v>
      </c>
      <c r="C24" s="303" t="s">
        <v>13</v>
      </c>
      <c r="D24" s="304" t="s">
        <v>7</v>
      </c>
      <c r="E24" s="385">
        <f>_xlfn.XLOOKUP(K24,[1]I_CI_1_3!$AI:$AI,[1]I_CI_1_3!$S:$S)</f>
        <v>3.1949999999999998</v>
      </c>
      <c r="F24" s="385">
        <f>_xlfn.XLOOKUP(K24,[1]I_CI_1_3!$AI:$AI,[1]I_CI_1_3!$T:$T)</f>
        <v>3.55</v>
      </c>
      <c r="G24" s="743"/>
      <c r="H24" s="743"/>
      <c r="I24" s="743"/>
      <c r="J24" s="334"/>
      <c r="K24" s="735" t="s">
        <v>1050</v>
      </c>
    </row>
    <row r="25" spans="1:157" s="290" customFormat="1" ht="15">
      <c r="A25" s="334"/>
      <c r="B25" s="302">
        <v>16</v>
      </c>
      <c r="C25" s="300" t="s">
        <v>14</v>
      </c>
      <c r="D25" s="372" t="s">
        <v>7</v>
      </c>
      <c r="E25" s="385">
        <f>_xlfn.XLOOKUP(K25,[1]I_CI_1_3!$AI:$AI,[1]I_CI_1_3!$S:$S)</f>
        <v>3.7170000000000001</v>
      </c>
      <c r="F25" s="385">
        <f>_xlfn.XLOOKUP(K25,[1]I_CI_1_3!$AI:$AI,[1]I_CI_1_3!$T:$T)</f>
        <v>4.13</v>
      </c>
      <c r="G25" s="743"/>
      <c r="H25" s="743"/>
      <c r="I25" s="743"/>
      <c r="J25" s="334"/>
      <c r="K25" s="735" t="s">
        <v>1051</v>
      </c>
    </row>
    <row r="26" spans="1:157" s="290" customFormat="1" ht="15">
      <c r="A26" s="334"/>
      <c r="B26" s="302">
        <v>17</v>
      </c>
      <c r="C26" s="297" t="s">
        <v>15</v>
      </c>
      <c r="D26" s="372" t="s">
        <v>7</v>
      </c>
      <c r="E26" s="385">
        <f>_xlfn.XLOOKUP(K26,[1]I_CI_1_3!$AI:$AI,[1]I_CI_1_3!$S:$S)</f>
        <v>3.1949999999999998</v>
      </c>
      <c r="F26" s="385">
        <f>_xlfn.XLOOKUP(K26,[1]I_CI_1_3!$AI:$AI,[1]I_CI_1_3!$T:$T)</f>
        <v>3.55</v>
      </c>
      <c r="G26" s="743"/>
      <c r="H26" s="743"/>
      <c r="I26" s="743"/>
      <c r="J26" s="334"/>
      <c r="K26" s="735" t="s">
        <v>1052</v>
      </c>
    </row>
    <row r="27" spans="1:157" s="290" customFormat="1" ht="15">
      <c r="A27" s="334"/>
      <c r="B27" s="302">
        <v>18</v>
      </c>
      <c r="C27" s="300" t="s">
        <v>16</v>
      </c>
      <c r="D27" s="372" t="s">
        <v>7</v>
      </c>
      <c r="E27" s="385">
        <f>_xlfn.XLOOKUP(K27,[1]I_CI_1_3!$AI:$AI,[1]I_CI_1_3!$S:$S)</f>
        <v>2.79</v>
      </c>
      <c r="F27" s="385">
        <f>_xlfn.XLOOKUP(K27,[1]I_CI_1_3!$AI:$AI,[1]I_CI_1_3!$T:$T)</f>
        <v>3.1</v>
      </c>
      <c r="G27" s="743"/>
      <c r="H27" s="743"/>
      <c r="I27" s="743"/>
      <c r="J27" s="334"/>
      <c r="K27" s="735" t="s">
        <v>1053</v>
      </c>
    </row>
    <row r="28" spans="1:157" s="290" customFormat="1" ht="12.75">
      <c r="A28" s="334"/>
      <c r="B28" s="305"/>
      <c r="C28" s="1151" t="s">
        <v>2380</v>
      </c>
      <c r="D28" s="1151"/>
      <c r="E28" s="1151"/>
      <c r="F28" s="1152"/>
      <c r="G28" s="739"/>
      <c r="H28" s="739"/>
      <c r="I28" s="739"/>
      <c r="J28" s="334"/>
    </row>
    <row r="29" spans="1:157" s="290" customFormat="1" ht="15">
      <c r="B29" s="306">
        <v>19</v>
      </c>
      <c r="C29" s="307" t="s">
        <v>863</v>
      </c>
      <c r="D29" s="304" t="s">
        <v>7</v>
      </c>
      <c r="E29" s="385">
        <v>3.15</v>
      </c>
      <c r="F29" s="385">
        <v>3.42</v>
      </c>
      <c r="G29" s="743"/>
      <c r="H29" s="743"/>
      <c r="I29" s="743"/>
      <c r="J29" s="334"/>
      <c r="K29" s="735"/>
    </row>
    <row r="30" spans="1:157" s="290" customFormat="1" ht="12.75" customHeight="1">
      <c r="B30" s="296">
        <v>20</v>
      </c>
      <c r="C30" s="339" t="s">
        <v>864</v>
      </c>
      <c r="D30" s="372" t="s">
        <v>7</v>
      </c>
      <c r="E30" s="385">
        <f>_xlfn.XLOOKUP(K30,[1]I_CI_1_3!$AI:$AI,[1]I_CI_1_3!$S:$S)</f>
        <v>2.7961099576687123</v>
      </c>
      <c r="F30" s="385">
        <f>_xlfn.XLOOKUP(K30,[1]I_CI_1_3!$AI:$AI,[1]I_CI_1_3!$T:$T)</f>
        <v>3.1067888418541245</v>
      </c>
      <c r="G30" s="743"/>
      <c r="H30" s="743"/>
      <c r="I30" s="743"/>
      <c r="J30" s="334"/>
      <c r="K30" s="735" t="s">
        <v>1056</v>
      </c>
    </row>
    <row r="31" spans="1:157" s="290" customFormat="1" ht="15.75" customHeight="1">
      <c r="B31" s="296">
        <v>21</v>
      </c>
      <c r="C31" s="307" t="s">
        <v>865</v>
      </c>
      <c r="D31" s="372" t="s">
        <v>7</v>
      </c>
      <c r="E31" s="385">
        <f>_xlfn.XLOOKUP(K31,[1]I_CI_1_3!$AI:$AI,[1]I_CI_1_3!$S:$S)</f>
        <v>2.3922394875000008</v>
      </c>
      <c r="F31" s="385">
        <f>_xlfn.XLOOKUP(K31,[1]I_CI_1_3!$AI:$AI,[1]I_CI_1_3!$T:$T)</f>
        <v>2.6580438750000006</v>
      </c>
      <c r="G31" s="743"/>
      <c r="H31" s="743"/>
      <c r="I31" s="743"/>
      <c r="J31" s="334"/>
      <c r="K31" s="735" t="s">
        <v>1054</v>
      </c>
    </row>
    <row r="32" spans="1:157" s="290" customFormat="1" ht="15.75" customHeight="1">
      <c r="B32" s="306">
        <v>22</v>
      </c>
      <c r="C32" s="391" t="s">
        <v>866</v>
      </c>
      <c r="D32" s="372" t="s">
        <v>7</v>
      </c>
      <c r="E32" s="385">
        <f>_xlfn.XLOOKUP(K32,[1]I_CI_1_3!$AI:$AI,[1]I_CI_1_3!$S:$S)</f>
        <v>2.3922394875000008</v>
      </c>
      <c r="F32" s="385">
        <f>_xlfn.XLOOKUP(K32,[1]I_CI_1_3!$AI:$AI,[1]I_CI_1_3!$T:$T)</f>
        <v>2.6580438750000006</v>
      </c>
      <c r="G32" s="743"/>
      <c r="H32" s="743"/>
      <c r="I32" s="743"/>
      <c r="J32" s="334"/>
      <c r="K32" s="735" t="s">
        <v>1055</v>
      </c>
    </row>
    <row r="33" spans="1:157" s="290" customFormat="1" ht="12.75">
      <c r="B33" s="1146" t="s">
        <v>10</v>
      </c>
      <c r="C33" s="1146"/>
      <c r="D33" s="1146"/>
      <c r="E33" s="1146"/>
      <c r="F33" s="1146"/>
      <c r="G33" s="525"/>
      <c r="H33" s="525"/>
      <c r="I33" s="525"/>
      <c r="K33" s="334"/>
    </row>
    <row r="34" spans="1:157" s="550" customFormat="1" ht="12.75" customHeight="1">
      <c r="B34" s="1146" t="s">
        <v>857</v>
      </c>
      <c r="C34" s="1146"/>
      <c r="D34" s="1146"/>
      <c r="E34" s="1146"/>
      <c r="F34" s="1146"/>
      <c r="G34" s="1146"/>
      <c r="H34" s="525"/>
      <c r="I34" s="525"/>
      <c r="J34" s="525"/>
      <c r="K34" s="551"/>
    </row>
    <row r="35" spans="1:157" s="550" customFormat="1" ht="40.35" customHeight="1">
      <c r="B35" s="1146" t="s">
        <v>867</v>
      </c>
      <c r="C35" s="1146"/>
      <c r="D35" s="1146"/>
      <c r="E35" s="1146"/>
      <c r="F35" s="1146"/>
      <c r="G35" s="1146"/>
      <c r="H35" s="525"/>
      <c r="I35" s="525"/>
      <c r="J35" s="525"/>
      <c r="K35" s="551"/>
    </row>
    <row r="36" spans="1:157" s="553" customFormat="1" ht="12.75" customHeight="1">
      <c r="A36" s="550"/>
      <c r="B36" s="1146" t="s">
        <v>868</v>
      </c>
      <c r="C36" s="1146"/>
      <c r="D36" s="1146"/>
      <c r="E36" s="1146"/>
      <c r="F36" s="1146"/>
      <c r="G36" s="1146"/>
      <c r="H36" s="525"/>
      <c r="I36" s="525"/>
      <c r="J36" s="525"/>
      <c r="K36" s="551"/>
      <c r="L36" s="552"/>
      <c r="M36" s="552"/>
      <c r="N36" s="552"/>
      <c r="O36" s="552"/>
      <c r="P36" s="552"/>
      <c r="Q36" s="552"/>
      <c r="R36" s="552"/>
      <c r="S36" s="552"/>
      <c r="T36" s="552"/>
      <c r="U36" s="552"/>
      <c r="V36" s="552"/>
      <c r="W36" s="552"/>
      <c r="X36" s="552"/>
      <c r="Y36" s="552"/>
      <c r="Z36" s="552"/>
      <c r="AA36" s="552"/>
      <c r="AB36" s="552"/>
      <c r="AC36" s="552"/>
      <c r="AD36" s="552"/>
      <c r="AE36" s="552"/>
      <c r="AF36" s="552"/>
      <c r="AG36" s="552"/>
      <c r="AH36" s="552"/>
      <c r="AI36" s="552"/>
      <c r="AJ36" s="552"/>
      <c r="AK36" s="552"/>
      <c r="AL36" s="552"/>
      <c r="AM36" s="552"/>
      <c r="AN36" s="552"/>
      <c r="AO36" s="552"/>
      <c r="AP36" s="552"/>
      <c r="AQ36" s="552"/>
      <c r="AR36" s="552"/>
      <c r="AS36" s="552"/>
      <c r="AT36" s="552"/>
      <c r="AU36" s="552"/>
      <c r="AV36" s="552"/>
      <c r="AW36" s="552"/>
      <c r="AX36" s="552"/>
      <c r="AY36" s="552"/>
      <c r="AZ36" s="552"/>
      <c r="BA36" s="552"/>
      <c r="BB36" s="552"/>
      <c r="BC36" s="552"/>
      <c r="BD36" s="552"/>
      <c r="BE36" s="552"/>
      <c r="BF36" s="552"/>
      <c r="BG36" s="552"/>
      <c r="BH36" s="552"/>
      <c r="BI36" s="552"/>
      <c r="BJ36" s="552"/>
      <c r="BK36" s="552"/>
      <c r="BL36" s="552"/>
      <c r="BM36" s="552"/>
      <c r="BN36" s="552"/>
      <c r="BO36" s="552"/>
      <c r="BP36" s="552"/>
      <c r="BQ36" s="552"/>
      <c r="BR36" s="552"/>
      <c r="BS36" s="552"/>
      <c r="BT36" s="552"/>
      <c r="BU36" s="552"/>
      <c r="BV36" s="552"/>
      <c r="BW36" s="552"/>
      <c r="BX36" s="552"/>
      <c r="BY36" s="552"/>
      <c r="BZ36" s="552"/>
      <c r="CA36" s="552"/>
      <c r="CB36" s="552"/>
      <c r="CC36" s="552"/>
      <c r="CD36" s="552"/>
      <c r="CE36" s="552"/>
      <c r="CF36" s="552"/>
      <c r="CG36" s="552"/>
      <c r="CH36" s="552"/>
      <c r="CI36" s="552"/>
      <c r="CJ36" s="552"/>
      <c r="CK36" s="552"/>
      <c r="CL36" s="552"/>
      <c r="CM36" s="552"/>
      <c r="CN36" s="552"/>
      <c r="CO36" s="552"/>
      <c r="CP36" s="552"/>
      <c r="CQ36" s="552"/>
      <c r="CR36" s="552"/>
      <c r="CS36" s="552"/>
      <c r="CT36" s="552"/>
      <c r="CU36" s="552"/>
      <c r="CV36" s="552"/>
      <c r="CW36" s="552"/>
      <c r="CX36" s="552"/>
      <c r="CY36" s="552"/>
      <c r="CZ36" s="552"/>
      <c r="DA36" s="552"/>
      <c r="DB36" s="552"/>
      <c r="DC36" s="552"/>
      <c r="DD36" s="552"/>
      <c r="DE36" s="552"/>
      <c r="DF36" s="552"/>
      <c r="DG36" s="552"/>
      <c r="DH36" s="552"/>
      <c r="DI36" s="552"/>
      <c r="DJ36" s="552"/>
      <c r="DK36" s="552"/>
      <c r="DL36" s="552"/>
      <c r="DM36" s="552"/>
      <c r="DN36" s="552"/>
      <c r="DO36" s="552"/>
      <c r="DP36" s="552"/>
      <c r="DQ36" s="552"/>
      <c r="DR36" s="552"/>
      <c r="DS36" s="552"/>
      <c r="DT36" s="552"/>
      <c r="DU36" s="552"/>
      <c r="DV36" s="552"/>
      <c r="DW36" s="552"/>
      <c r="DX36" s="552"/>
      <c r="DY36" s="552"/>
      <c r="DZ36" s="552"/>
      <c r="EA36" s="552"/>
      <c r="EB36" s="552"/>
      <c r="EC36" s="552"/>
      <c r="ED36" s="552"/>
      <c r="EE36" s="552"/>
      <c r="EF36" s="552"/>
      <c r="EG36" s="552"/>
      <c r="EH36" s="552"/>
      <c r="EI36" s="552"/>
      <c r="EJ36" s="552"/>
      <c r="EK36" s="552"/>
      <c r="EL36" s="552"/>
      <c r="EM36" s="552"/>
      <c r="EN36" s="552"/>
      <c r="EO36" s="552"/>
      <c r="EP36" s="552"/>
      <c r="EQ36" s="552"/>
      <c r="ER36" s="552"/>
      <c r="ES36" s="552"/>
      <c r="ET36" s="552"/>
      <c r="EU36" s="552"/>
      <c r="EV36" s="552"/>
      <c r="EW36" s="552"/>
      <c r="EX36" s="552"/>
      <c r="EY36" s="552"/>
      <c r="EZ36" s="552"/>
      <c r="FA36" s="552"/>
    </row>
    <row r="37" spans="1:157" s="550" customFormat="1" ht="28.5" customHeight="1">
      <c r="B37" s="1146" t="s">
        <v>869</v>
      </c>
      <c r="C37" s="1146"/>
      <c r="D37" s="1146"/>
      <c r="E37" s="1146"/>
      <c r="F37" s="1146"/>
      <c r="G37" s="1146"/>
      <c r="H37" s="525"/>
      <c r="I37" s="525"/>
      <c r="J37" s="525"/>
      <c r="K37" s="551"/>
    </row>
    <row r="38" spans="1:157" s="550" customFormat="1" ht="41.1" customHeight="1">
      <c r="B38" s="1146" t="s">
        <v>2732</v>
      </c>
      <c r="C38" s="1146"/>
      <c r="D38" s="1146"/>
      <c r="E38" s="1146"/>
      <c r="F38" s="1146"/>
      <c r="G38" s="1146"/>
      <c r="H38" s="525"/>
      <c r="I38" s="525"/>
      <c r="J38" s="525"/>
      <c r="K38" s="551"/>
    </row>
    <row r="39" spans="1:157" s="550" customFormat="1" ht="16.5" customHeight="1">
      <c r="B39" s="1146" t="s">
        <v>870</v>
      </c>
      <c r="C39" s="1146"/>
      <c r="D39" s="1146"/>
      <c r="E39" s="1146"/>
      <c r="F39" s="1146"/>
      <c r="G39" s="1146"/>
      <c r="H39" s="525"/>
      <c r="I39" s="525"/>
      <c r="J39" s="525"/>
    </row>
    <row r="40" spans="1:157" s="550" customFormat="1" ht="28.5" customHeight="1">
      <c r="B40" s="1147" t="s">
        <v>871</v>
      </c>
      <c r="C40" s="1147"/>
      <c r="D40" s="1147"/>
      <c r="E40" s="1147"/>
      <c r="F40" s="1147"/>
      <c r="G40" s="1147"/>
      <c r="H40" s="525"/>
      <c r="I40" s="525"/>
      <c r="J40" s="526"/>
    </row>
    <row r="41" spans="1:157" s="550" customFormat="1" ht="39" customHeight="1">
      <c r="B41" s="1146" t="s">
        <v>872</v>
      </c>
      <c r="C41" s="1146"/>
      <c r="D41" s="1146"/>
      <c r="E41" s="1146"/>
      <c r="F41" s="1146"/>
      <c r="G41" s="1146"/>
      <c r="H41" s="525"/>
      <c r="I41" s="525"/>
      <c r="J41" s="525"/>
    </row>
    <row r="42" spans="1:157" s="550" customFormat="1" ht="42" customHeight="1">
      <c r="B42" s="1146" t="s">
        <v>2733</v>
      </c>
      <c r="C42" s="1146"/>
      <c r="D42" s="1146"/>
      <c r="E42" s="1146"/>
      <c r="F42" s="1146"/>
      <c r="G42" s="1146"/>
      <c r="H42" s="525"/>
      <c r="I42" s="525"/>
      <c r="J42" s="526"/>
    </row>
    <row r="43" spans="1:157" s="290" customFormat="1">
      <c r="B43" s="291"/>
      <c r="C43" s="545"/>
      <c r="D43" s="545"/>
      <c r="E43" s="545"/>
      <c r="F43" s="545"/>
      <c r="G43" s="545"/>
      <c r="H43" s="545"/>
      <c r="I43" s="545"/>
      <c r="J43" s="545"/>
    </row>
    <row r="44" spans="1:157">
      <c r="C44" s="291"/>
      <c r="D44" s="291"/>
    </row>
    <row r="45" spans="1:157">
      <c r="C45" s="291"/>
      <c r="D45" s="291"/>
    </row>
    <row r="46" spans="1:157">
      <c r="C46" s="291"/>
      <c r="D46" s="291"/>
    </row>
    <row r="47" spans="1:157">
      <c r="C47" s="291"/>
      <c r="D47" s="291"/>
    </row>
    <row r="48" spans="1:157">
      <c r="C48" s="291"/>
      <c r="D48" s="291"/>
    </row>
    <row r="49" spans="3:9">
      <c r="C49" s="291"/>
      <c r="D49" s="291"/>
    </row>
    <row r="50" spans="3:9">
      <c r="C50" s="291"/>
      <c r="D50" s="291"/>
    </row>
    <row r="51" spans="3:9">
      <c r="C51" s="291"/>
      <c r="D51" s="291"/>
    </row>
    <row r="52" spans="3:9">
      <c r="E52" s="284"/>
      <c r="F52" s="284"/>
      <c r="G52" s="284"/>
      <c r="H52" s="284"/>
      <c r="I52" s="284"/>
    </row>
  </sheetData>
  <mergeCells count="21">
    <mergeCell ref="B41:G41"/>
    <mergeCell ref="B42:G42"/>
    <mergeCell ref="B33:F33"/>
    <mergeCell ref="B34:G34"/>
    <mergeCell ref="B35:G35"/>
    <mergeCell ref="B36:G36"/>
    <mergeCell ref="B37:G37"/>
    <mergeCell ref="B2:F2"/>
    <mergeCell ref="B1:G1"/>
    <mergeCell ref="B38:G38"/>
    <mergeCell ref="B39:G39"/>
    <mergeCell ref="B40:G40"/>
    <mergeCell ref="B22:F22"/>
    <mergeCell ref="C28:F28"/>
    <mergeCell ref="E4:F4"/>
    <mergeCell ref="D4:D5"/>
    <mergeCell ref="C4:C5"/>
    <mergeCell ref="B4:B5"/>
    <mergeCell ref="B6:F6"/>
    <mergeCell ref="B14:F14"/>
    <mergeCell ref="B21:F21"/>
  </mergeCells>
  <pageMargins left="0.23622047244094491" right="0.23622047244094491" top="0.74803149606299213" bottom="0.74803149606299213" header="0.31496062992125984" footer="0.31496062992125984"/>
  <pageSetup paperSize="9" scale="90" firstPageNumber="20" fitToHeight="0" orientation="portrait" useFirstPageNumber="1" r:id="rId1"/>
  <headerFooter alignWithMargins="0">
    <oddHeader>&amp;CDRAFT</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aie7">
    <tabColor indexed="46"/>
    <pageSetUpPr fitToPage="1"/>
  </sheetPr>
  <dimension ref="B1:Q69"/>
  <sheetViews>
    <sheetView topLeftCell="A55" zoomScaleNormal="100" workbookViewId="0">
      <selection activeCell="J22" sqref="J22"/>
    </sheetView>
  </sheetViews>
  <sheetFormatPr defaultColWidth="10.28515625" defaultRowHeight="12.75"/>
  <cols>
    <col min="1" max="1" width="6.85546875" style="310" customWidth="1"/>
    <col min="2" max="2" width="6.140625" style="310" customWidth="1"/>
    <col min="3" max="3" width="45" style="310" customWidth="1"/>
    <col min="4" max="4" width="23" style="310" customWidth="1"/>
    <col min="5" max="5" width="9.85546875" style="310" customWidth="1"/>
    <col min="6" max="6" width="8.140625" style="310" customWidth="1"/>
    <col min="7" max="7" width="10.28515625" style="310"/>
    <col min="8" max="9" width="6" style="310" bestFit="1" customWidth="1"/>
    <col min="10" max="10" width="10.28515625" style="310"/>
    <col min="11" max="11" width="10.28515625" style="310" customWidth="1"/>
    <col min="12" max="12" width="12" style="310" hidden="1" customWidth="1"/>
    <col min="14" max="14" width="8.140625" style="310" customWidth="1"/>
    <col min="15" max="16384" width="10.28515625" style="310"/>
  </cols>
  <sheetData>
    <row r="1" spans="2:12">
      <c r="B1" s="1317" t="s">
        <v>193</v>
      </c>
      <c r="C1" s="1317"/>
      <c r="D1" s="1317"/>
      <c r="E1" s="1317"/>
      <c r="F1" s="1317"/>
      <c r="G1" s="1317"/>
      <c r="H1" s="596"/>
      <c r="I1" s="596"/>
      <c r="J1" s="596"/>
    </row>
    <row r="2" spans="2:12" ht="12.95" customHeight="1">
      <c r="B2" s="22"/>
      <c r="C2" s="22"/>
      <c r="D2" s="22"/>
      <c r="E2" s="22"/>
      <c r="F2" s="22"/>
      <c r="G2" s="22"/>
    </row>
    <row r="3" spans="2:12">
      <c r="B3" s="1318" t="s">
        <v>2412</v>
      </c>
      <c r="C3" s="1318"/>
      <c r="D3" s="1318"/>
      <c r="E3" s="1318"/>
      <c r="F3" s="1318"/>
      <c r="G3" s="1318"/>
      <c r="H3" s="728"/>
      <c r="I3" s="728"/>
      <c r="J3" s="728"/>
    </row>
    <row r="4" spans="2:12">
      <c r="B4" s="22"/>
      <c r="C4" s="790"/>
      <c r="D4" s="790"/>
      <c r="E4" s="790"/>
      <c r="F4" s="22"/>
      <c r="G4" s="22"/>
    </row>
    <row r="5" spans="2:12" s="309" customFormat="1" ht="18" customHeight="1">
      <c r="B5" s="311"/>
      <c r="C5" s="312"/>
      <c r="D5" s="312"/>
      <c r="E5" s="311"/>
      <c r="F5" s="328"/>
      <c r="G5" s="328"/>
    </row>
    <row r="6" spans="2:12" s="309" customFormat="1" ht="25.5">
      <c r="B6" s="542" t="s">
        <v>194</v>
      </c>
      <c r="C6" s="542" t="s">
        <v>2</v>
      </c>
      <c r="D6" s="542" t="s">
        <v>747</v>
      </c>
      <c r="E6" s="542" t="s">
        <v>3</v>
      </c>
      <c r="F6" s="1262" t="s">
        <v>2402</v>
      </c>
      <c r="G6" s="1263"/>
    </row>
    <row r="7" spans="2:12" s="309" customFormat="1" ht="29.25" customHeight="1">
      <c r="B7" s="1312" t="s">
        <v>2408</v>
      </c>
      <c r="C7" s="1312"/>
      <c r="D7" s="1312"/>
      <c r="E7" s="1312"/>
      <c r="F7" s="1312"/>
      <c r="G7" s="1312"/>
      <c r="H7" s="406"/>
      <c r="I7" s="406"/>
      <c r="J7" s="406"/>
      <c r="K7" s="406"/>
    </row>
    <row r="8" spans="2:12" s="309" customFormat="1">
      <c r="B8" s="1275" t="s">
        <v>2405</v>
      </c>
      <c r="C8" s="1276"/>
      <c r="D8" s="1276"/>
      <c r="E8" s="1277"/>
      <c r="F8" s="573" t="s">
        <v>5</v>
      </c>
      <c r="G8" s="573" t="s">
        <v>6</v>
      </c>
      <c r="H8" s="406"/>
      <c r="I8" s="406"/>
      <c r="J8" s="406"/>
      <c r="K8" s="406"/>
    </row>
    <row r="9" spans="2:12" s="309" customFormat="1">
      <c r="B9" s="114">
        <v>1</v>
      </c>
      <c r="C9" s="134" t="s">
        <v>195</v>
      </c>
      <c r="D9" s="54" t="s">
        <v>302</v>
      </c>
      <c r="E9" s="54" t="s">
        <v>196</v>
      </c>
      <c r="F9" s="96">
        <f>_xlfn.XLOOKUP(L9,[1]III_CII!$AI:$AI,[1]III_CII!$S:$S)</f>
        <v>4.2075000000000005</v>
      </c>
      <c r="G9" s="96">
        <f>_xlfn.XLOOKUP(L9,[1]III_CII!$AI:$AI,[1]III_CII!$T:$T)</f>
        <v>4.4550000000000001</v>
      </c>
      <c r="L9" s="761" t="s">
        <v>1529</v>
      </c>
    </row>
    <row r="10" spans="2:12" s="309" customFormat="1">
      <c r="B10" s="1086">
        <v>2</v>
      </c>
      <c r="C10" s="1087" t="s">
        <v>197</v>
      </c>
      <c r="D10" s="1088" t="s">
        <v>302</v>
      </c>
      <c r="E10" s="1088" t="s">
        <v>196</v>
      </c>
      <c r="F10" s="1089">
        <f>_xlfn.XLOOKUP(L10,[1]III_CII!$AI:$AI,[1]III_CII!$S:$S)</f>
        <v>3.7867500000000001</v>
      </c>
      <c r="G10" s="1089">
        <f>_xlfn.XLOOKUP(L10,[1]III_CII!$AI:$AI,[1]III_CII!$T:$T)</f>
        <v>4.0095000000000001</v>
      </c>
      <c r="H10" s="1090"/>
      <c r="L10" s="761" t="s">
        <v>1530</v>
      </c>
    </row>
    <row r="11" spans="2:12" s="309" customFormat="1">
      <c r="B11" s="1086">
        <v>3</v>
      </c>
      <c r="C11" s="1087" t="s">
        <v>144</v>
      </c>
      <c r="D11" s="1088" t="s">
        <v>302</v>
      </c>
      <c r="E11" s="1088" t="s">
        <v>196</v>
      </c>
      <c r="F11" s="1089">
        <f>_xlfn.XLOOKUP(L11,[1]III_CII!$AI:$AI,[1]III_CII!$S:$S)</f>
        <v>3.7867500000000001</v>
      </c>
      <c r="G11" s="1089">
        <f>_xlfn.XLOOKUP(L11,[1]III_CII!$AI:$AI,[1]III_CII!$T:$T)</f>
        <v>4.0095000000000001</v>
      </c>
      <c r="H11" s="1090"/>
      <c r="L11" s="761" t="s">
        <v>1531</v>
      </c>
    </row>
    <row r="12" spans="2:12" s="309" customFormat="1">
      <c r="B12" s="1086">
        <v>4</v>
      </c>
      <c r="C12" s="1087" t="s">
        <v>198</v>
      </c>
      <c r="D12" s="1088" t="s">
        <v>302</v>
      </c>
      <c r="E12" s="1088" t="s">
        <v>196</v>
      </c>
      <c r="F12" s="1089">
        <f>_xlfn.XLOOKUP(L12,[1]III_CII!$AI:$AI,[1]III_CII!$S:$S)</f>
        <v>3.3660000000000001</v>
      </c>
      <c r="G12" s="1089">
        <f>_xlfn.XLOOKUP(L12,[1]III_CII!$AI:$AI,[1]III_CII!$T:$T)</f>
        <v>3.5640000000000005</v>
      </c>
      <c r="H12" s="1090"/>
      <c r="L12" s="761" t="s">
        <v>1532</v>
      </c>
    </row>
    <row r="13" spans="2:12" s="309" customFormat="1">
      <c r="B13" s="1086">
        <v>5</v>
      </c>
      <c r="C13" s="1087" t="s">
        <v>199</v>
      </c>
      <c r="D13" s="1088" t="s">
        <v>302</v>
      </c>
      <c r="E13" s="1088" t="s">
        <v>196</v>
      </c>
      <c r="F13" s="1089">
        <f>_xlfn.XLOOKUP(L13,[1]III_CII!$AI:$AI,[1]III_CII!$S:$S)</f>
        <v>3.1556250000000001</v>
      </c>
      <c r="G13" s="1089">
        <f>_xlfn.XLOOKUP(L13,[1]III_CII!$AI:$AI,[1]III_CII!$T:$T)</f>
        <v>3.3412500000000005</v>
      </c>
      <c r="H13" s="1090"/>
      <c r="L13" s="761" t="s">
        <v>1533</v>
      </c>
    </row>
    <row r="14" spans="2:12" s="309" customFormat="1">
      <c r="B14" s="1086">
        <v>6</v>
      </c>
      <c r="C14" s="1087" t="s">
        <v>16</v>
      </c>
      <c r="D14" s="1088" t="s">
        <v>302</v>
      </c>
      <c r="E14" s="1088" t="s">
        <v>196</v>
      </c>
      <c r="F14" s="1089">
        <f>_xlfn.XLOOKUP(L14,[1]III_CII!$AI:$AI,[1]III_CII!$S:$S)</f>
        <v>2.9452499999999997</v>
      </c>
      <c r="G14" s="1089">
        <f>_xlfn.XLOOKUP(L14,[1]III_CII!$AI:$AI,[1]III_CII!$T:$T)</f>
        <v>3.1185</v>
      </c>
      <c r="H14" s="1090"/>
      <c r="L14" s="761" t="s">
        <v>1534</v>
      </c>
    </row>
    <row r="15" spans="2:12" s="309" customFormat="1">
      <c r="B15" s="1088">
        <v>7</v>
      </c>
      <c r="C15" s="1087" t="s">
        <v>200</v>
      </c>
      <c r="D15" s="1088" t="s">
        <v>302</v>
      </c>
      <c r="E15" s="1088" t="s">
        <v>196</v>
      </c>
      <c r="F15" s="1089">
        <f>_xlfn.XLOOKUP(L15,[1]III_CII!$AI:$AI,[1]III_CII!$S:$S)</f>
        <v>2.7348750000000002</v>
      </c>
      <c r="G15" s="1089">
        <f>_xlfn.XLOOKUP(L15,[1]III_CII!$AI:$AI,[1]III_CII!$T:$T)</f>
        <v>2.8957500000000005</v>
      </c>
      <c r="H15" s="1090"/>
      <c r="L15" s="761" t="s">
        <v>1535</v>
      </c>
    </row>
    <row r="16" spans="2:12" s="309" customFormat="1">
      <c r="B16" s="1086">
        <v>8</v>
      </c>
      <c r="C16" s="1087" t="s">
        <v>201</v>
      </c>
      <c r="D16" s="1088" t="s">
        <v>302</v>
      </c>
      <c r="E16" s="1088" t="s">
        <v>202</v>
      </c>
      <c r="F16" s="1089">
        <f>_xlfn.XLOOKUP(L16,[1]III_CII!$AI:$AI,[1]III_CII!$S:$S)</f>
        <v>1.697782887501383</v>
      </c>
      <c r="G16" s="1089">
        <f>_xlfn.XLOOKUP(L16,[1]III_CII!$AI:$AI,[1]III_CII!$T:$T)</f>
        <v>1.9973916323545682</v>
      </c>
      <c r="H16" s="1090"/>
      <c r="J16" s="313"/>
      <c r="L16" s="761" t="s">
        <v>1536</v>
      </c>
    </row>
    <row r="17" spans="2:12" s="309" customFormat="1">
      <c r="B17" s="1088">
        <v>9</v>
      </c>
      <c r="C17" s="1087" t="s">
        <v>98</v>
      </c>
      <c r="D17" s="1088" t="s">
        <v>302</v>
      </c>
      <c r="E17" s="1091"/>
      <c r="F17" s="1089">
        <f>_xlfn.XLOOKUP(L17,[1]III_CII!$AI:$AI,[1]III_CII!$S:$S)</f>
        <v>1.4148190729178192</v>
      </c>
      <c r="G17" s="1089">
        <f>_xlfn.XLOOKUP(L17,[1]III_CII!$AI:$AI,[1]III_CII!$T:$T)</f>
        <v>1.6644930269621403</v>
      </c>
      <c r="H17" s="1090"/>
      <c r="L17" s="761" t="s">
        <v>1537</v>
      </c>
    </row>
    <row r="18" spans="2:12" s="309" customFormat="1">
      <c r="B18" s="1319" t="s">
        <v>2434</v>
      </c>
      <c r="C18" s="1320"/>
      <c r="D18" s="1320"/>
      <c r="E18" s="1321"/>
      <c r="F18" s="1322" t="s">
        <v>19</v>
      </c>
      <c r="G18" s="1323"/>
      <c r="H18" s="1090"/>
    </row>
    <row r="19" spans="2:12" s="309" customFormat="1">
      <c r="B19" s="1309">
        <v>10</v>
      </c>
      <c r="C19" s="1302" t="s">
        <v>760</v>
      </c>
      <c r="D19" s="1092" t="s">
        <v>730</v>
      </c>
      <c r="E19" s="1088" t="s">
        <v>205</v>
      </c>
      <c r="F19" s="1313">
        <f>_xlfn.XLOOKUP(L19,[1]III_CII!$AI:$AI,[1]III_CII!$T:$T)</f>
        <v>2.1497905000000004</v>
      </c>
      <c r="G19" s="1314"/>
      <c r="H19" s="1090"/>
      <c r="L19" s="768" t="s">
        <v>1538</v>
      </c>
    </row>
    <row r="20" spans="2:12" s="309" customFormat="1">
      <c r="B20" s="1310"/>
      <c r="C20" s="1303"/>
      <c r="D20" s="1092" t="s">
        <v>87</v>
      </c>
      <c r="E20" s="1088" t="s">
        <v>205</v>
      </c>
      <c r="F20" s="1313">
        <f>_xlfn.XLOOKUP(L20,[1]III_CII!$AI:$AI,[1]III_CII!$T:$T)</f>
        <v>1.9348114500000004</v>
      </c>
      <c r="G20" s="1314" t="s">
        <v>302</v>
      </c>
      <c r="H20" s="1090"/>
      <c r="L20" s="768" t="s">
        <v>1539</v>
      </c>
    </row>
    <row r="21" spans="2:12" s="309" customFormat="1">
      <c r="B21" s="1310"/>
      <c r="C21" s="1303"/>
      <c r="D21" s="1092" t="s">
        <v>88</v>
      </c>
      <c r="E21" s="1088" t="s">
        <v>205</v>
      </c>
      <c r="F21" s="1313">
        <f>_xlfn.XLOOKUP(L21,[1]III_CII!$AI:$AI,[1]III_CII!$T:$T)</f>
        <v>1.7413303050000004</v>
      </c>
      <c r="G21" s="1314" t="s">
        <v>302</v>
      </c>
      <c r="H21" s="1090"/>
      <c r="L21" s="768" t="s">
        <v>1540</v>
      </c>
    </row>
    <row r="22" spans="2:12" s="309" customFormat="1">
      <c r="B22" s="1311"/>
      <c r="C22" s="1304"/>
      <c r="D22" s="1092" t="s">
        <v>34</v>
      </c>
      <c r="E22" s="1088" t="s">
        <v>205</v>
      </c>
      <c r="F22" s="1313">
        <f>_xlfn.XLOOKUP(L22,[1]III_CII!$AI:$AI,[1]III_CII!$T:$T)</f>
        <v>1.6020238806000004</v>
      </c>
      <c r="G22" s="1314" t="s">
        <v>302</v>
      </c>
      <c r="H22" s="1090"/>
      <c r="L22" s="768" t="s">
        <v>1541</v>
      </c>
    </row>
    <row r="23" spans="2:12" s="309" customFormat="1">
      <c r="B23" s="1309">
        <v>11</v>
      </c>
      <c r="C23" s="1325" t="s">
        <v>759</v>
      </c>
      <c r="D23" s="1092" t="s">
        <v>87</v>
      </c>
      <c r="E23" s="1088" t="s">
        <v>32</v>
      </c>
      <c r="F23" s="1313">
        <f>_xlfn.XLOOKUP(L23,[1]III_CII!$AI:$AI,[1]III_CII!$T:$T)</f>
        <v>1.9348114500000004</v>
      </c>
      <c r="G23" s="1314" t="s">
        <v>302</v>
      </c>
      <c r="H23" s="1090"/>
      <c r="L23" s="768" t="s">
        <v>1542</v>
      </c>
    </row>
    <row r="24" spans="2:12" s="309" customFormat="1">
      <c r="B24" s="1310"/>
      <c r="C24" s="1326"/>
      <c r="D24" s="1092" t="s">
        <v>88</v>
      </c>
      <c r="E24" s="1088" t="s">
        <v>32</v>
      </c>
      <c r="F24" s="1313">
        <f>_xlfn.XLOOKUP(L24,[1]III_CII!$AI:$AI,[1]III_CII!$T:$T)</f>
        <v>1.7413303050000004</v>
      </c>
      <c r="G24" s="1314" t="s">
        <v>302</v>
      </c>
      <c r="H24" s="1090"/>
      <c r="L24" s="768" t="s">
        <v>1543</v>
      </c>
    </row>
    <row r="25" spans="2:12" s="309" customFormat="1">
      <c r="B25" s="1310"/>
      <c r="C25" s="1326"/>
      <c r="D25" s="1092" t="s">
        <v>458</v>
      </c>
      <c r="E25" s="1088" t="s">
        <v>32</v>
      </c>
      <c r="F25" s="1313">
        <f>_xlfn.XLOOKUP(L25,[1]III_CII!$AI:$AI,[1]III_CII!$T:$T)</f>
        <v>1.5671972745000005</v>
      </c>
      <c r="G25" s="1314" t="s">
        <v>302</v>
      </c>
      <c r="H25" s="1090"/>
      <c r="L25" s="768" t="s">
        <v>1544</v>
      </c>
    </row>
    <row r="26" spans="2:12" s="309" customFormat="1">
      <c r="B26" s="1311"/>
      <c r="C26" s="1327"/>
      <c r="D26" s="1092" t="s">
        <v>34</v>
      </c>
      <c r="E26" s="1088" t="s">
        <v>32</v>
      </c>
      <c r="F26" s="1313">
        <f>_xlfn.XLOOKUP(L26,[1]III_CII!$AI:$AI,[1]III_CII!$T:$T)</f>
        <v>1.5219226865700004</v>
      </c>
      <c r="G26" s="1314" t="s">
        <v>302</v>
      </c>
      <c r="H26" s="1090"/>
      <c r="L26" s="768" t="s">
        <v>1545</v>
      </c>
    </row>
    <row r="27" spans="2:12" s="309" customFormat="1">
      <c r="B27" s="1309">
        <v>12</v>
      </c>
      <c r="C27" s="1302" t="s">
        <v>758</v>
      </c>
      <c r="D27" s="1092" t="s">
        <v>2654</v>
      </c>
      <c r="E27" s="1088" t="s">
        <v>123</v>
      </c>
      <c r="F27" s="1313">
        <f>_xlfn.XLOOKUP(L27,[1]III_CII!$AI:$AI,[1]III_CII!$T:$T)</f>
        <v>1.7735771625000005</v>
      </c>
      <c r="G27" s="1314" t="s">
        <v>302</v>
      </c>
      <c r="H27" s="1090"/>
      <c r="L27" s="768" t="s">
        <v>1546</v>
      </c>
    </row>
    <row r="28" spans="2:12" s="309" customFormat="1">
      <c r="B28" s="1310"/>
      <c r="C28" s="1303"/>
      <c r="D28" s="1092" t="s">
        <v>2653</v>
      </c>
      <c r="E28" s="1088" t="s">
        <v>123</v>
      </c>
      <c r="F28" s="1313">
        <f>_xlfn.XLOOKUP(L28,[1]III_CII!$AI:$AI,[1]III_CII!$T:$T)</f>
        <v>1.6445897325000005</v>
      </c>
      <c r="G28" s="1314" t="s">
        <v>302</v>
      </c>
      <c r="H28" s="1090"/>
      <c r="L28" s="768" t="s">
        <v>1547</v>
      </c>
    </row>
    <row r="29" spans="2:12" s="309" customFormat="1">
      <c r="B29" s="1310"/>
      <c r="C29" s="1303"/>
      <c r="D29" s="1092" t="s">
        <v>2652</v>
      </c>
      <c r="E29" s="1088" t="s">
        <v>123</v>
      </c>
      <c r="F29" s="1313">
        <f>_xlfn.XLOOKUP(L29,[1]III_CII!$AI:$AI,[1]III_CII!$T:$T)</f>
        <v>1.5149573653500004</v>
      </c>
      <c r="G29" s="1314" t="s">
        <v>302</v>
      </c>
      <c r="H29" s="1090"/>
      <c r="L29" s="768" t="s">
        <v>1548</v>
      </c>
    </row>
    <row r="30" spans="2:12" s="309" customFormat="1">
      <c r="B30" s="1311"/>
      <c r="C30" s="1304"/>
      <c r="D30" s="1092" t="s">
        <v>34</v>
      </c>
      <c r="E30" s="1088" t="s">
        <v>123</v>
      </c>
      <c r="F30" s="1313">
        <f>_xlfn.XLOOKUP(L30,[1]III_CII!$AI:$AI,[1]III_CII!$T:$T)</f>
        <v>1.4498316119430004</v>
      </c>
      <c r="G30" s="1314" t="s">
        <v>302</v>
      </c>
      <c r="H30" s="1090"/>
      <c r="L30" s="768" t="s">
        <v>1549</v>
      </c>
    </row>
    <row r="31" spans="2:12" s="309" customFormat="1">
      <c r="B31" s="1309">
        <v>13</v>
      </c>
      <c r="C31" s="1302" t="s">
        <v>757</v>
      </c>
      <c r="D31" s="1092" t="s">
        <v>2658</v>
      </c>
      <c r="E31" s="1088" t="s">
        <v>33</v>
      </c>
      <c r="F31" s="1313">
        <f>_xlfn.XLOOKUP(L31,[1]III_CII!$AI:$AI,[1]III_CII!$T:$T)</f>
        <v>1.6123428750000004</v>
      </c>
      <c r="G31" s="1314" t="s">
        <v>302</v>
      </c>
      <c r="H31" s="1090"/>
      <c r="L31" s="768" t="s">
        <v>1550</v>
      </c>
    </row>
    <row r="32" spans="2:12" s="309" customFormat="1">
      <c r="B32" s="1310"/>
      <c r="C32" s="1303"/>
      <c r="D32" s="1092" t="s">
        <v>2654</v>
      </c>
      <c r="E32" s="1088" t="s">
        <v>33</v>
      </c>
      <c r="F32" s="1313">
        <f>_xlfn.XLOOKUP(L32,[1]III_CII!$AI:$AI,[1]III_CII!$T:$T)</f>
        <v>1.5478491600000004</v>
      </c>
      <c r="G32" s="1314" t="s">
        <v>302</v>
      </c>
      <c r="H32" s="1090"/>
      <c r="L32" s="768" t="s">
        <v>1551</v>
      </c>
    </row>
    <row r="33" spans="2:17" s="309" customFormat="1">
      <c r="B33" s="1310"/>
      <c r="C33" s="1303"/>
      <c r="D33" s="1092" t="s">
        <v>2653</v>
      </c>
      <c r="E33" s="1088" t="s">
        <v>33</v>
      </c>
      <c r="F33" s="1313">
        <f>_xlfn.XLOOKUP(L33,[1]III_CII!$AI:$AI,[1]III_CII!$T:$T)</f>
        <v>1.4627174562000003</v>
      </c>
      <c r="G33" s="1314" t="s">
        <v>302</v>
      </c>
      <c r="H33" s="1090"/>
      <c r="L33" s="768" t="s">
        <v>1552</v>
      </c>
    </row>
    <row r="34" spans="2:17" s="309" customFormat="1">
      <c r="B34" s="1311"/>
      <c r="C34" s="1304"/>
      <c r="D34" s="1092" t="s">
        <v>34</v>
      </c>
      <c r="E34" s="1088" t="s">
        <v>33</v>
      </c>
      <c r="F34" s="1313">
        <f>_xlfn.XLOOKUP(L34,[1]III_CII!$AI:$AI,[1]III_CII!$T:$T)</f>
        <v>1.3777405373160003</v>
      </c>
      <c r="G34" s="1314" t="s">
        <v>302</v>
      </c>
      <c r="H34" s="1090"/>
      <c r="L34" s="768" t="s">
        <v>1553</v>
      </c>
    </row>
    <row r="35" spans="2:17" s="309" customFormat="1">
      <c r="B35" s="1093">
        <v>14</v>
      </c>
      <c r="C35" s="1094" t="s">
        <v>206</v>
      </c>
      <c r="D35" s="1088" t="s">
        <v>302</v>
      </c>
      <c r="E35" s="1088"/>
      <c r="F35" s="1313">
        <f>_xlfn.XLOOKUP(L35,[1]III_CII!$AI:$AI,[1]III_CII!$T:$T)</f>
        <v>1.1061199159944188</v>
      </c>
      <c r="G35" s="1314" t="s">
        <v>302</v>
      </c>
      <c r="H35" s="1090"/>
      <c r="J35" s="315"/>
      <c r="K35" s="315"/>
      <c r="L35" s="768" t="s">
        <v>1554</v>
      </c>
    </row>
    <row r="36" spans="2:17" s="309" customFormat="1">
      <c r="B36" s="1095">
        <v>15</v>
      </c>
      <c r="C36" s="1094" t="s">
        <v>207</v>
      </c>
      <c r="D36" s="1088" t="s">
        <v>302</v>
      </c>
      <c r="E36" s="1088"/>
      <c r="F36" s="1313">
        <f>_xlfn.XLOOKUP(L36,[1]III_CII!$AI:$AI,[1]III_CII!$T:$T)</f>
        <v>1</v>
      </c>
      <c r="G36" s="1314" t="s">
        <v>302</v>
      </c>
      <c r="H36" s="1090"/>
      <c r="J36" s="311"/>
      <c r="K36" s="311"/>
      <c r="L36" s="768" t="s">
        <v>1555</v>
      </c>
      <c r="N36" s="311"/>
      <c r="O36" s="311"/>
      <c r="P36" s="311"/>
      <c r="Q36" s="311"/>
    </row>
    <row r="37" spans="2:17" s="309" customFormat="1">
      <c r="B37" s="1324" t="s">
        <v>2409</v>
      </c>
      <c r="C37" s="1324"/>
      <c r="D37" s="1324"/>
      <c r="E37" s="1324"/>
      <c r="F37" s="1324"/>
      <c r="G37" s="1324"/>
      <c r="H37" s="1090"/>
    </row>
    <row r="38" spans="2:17" s="309" customFormat="1">
      <c r="B38" s="1319" t="s">
        <v>2405</v>
      </c>
      <c r="C38" s="1320"/>
      <c r="D38" s="1320"/>
      <c r="E38" s="1321"/>
      <c r="F38" s="1096" t="s">
        <v>5</v>
      </c>
      <c r="G38" s="1096" t="s">
        <v>6</v>
      </c>
      <c r="H38" s="1097"/>
      <c r="I38" s="406"/>
      <c r="J38" s="406"/>
      <c r="K38" s="406"/>
    </row>
    <row r="39" spans="2:17" s="309" customFormat="1">
      <c r="B39" s="1086">
        <v>16</v>
      </c>
      <c r="C39" s="1087" t="s">
        <v>195</v>
      </c>
      <c r="D39" s="1088" t="s">
        <v>302</v>
      </c>
      <c r="E39" s="1088" t="s">
        <v>196</v>
      </c>
      <c r="F39" s="1098">
        <f>_xlfn.XLOOKUP(L39,[1]III_CII!$AI:$AI,[1]III_CII!$S:$S)</f>
        <v>3.3660000000000001</v>
      </c>
      <c r="G39" s="1098">
        <f>_xlfn.XLOOKUP(L39,[1]III_CII!$AI:$AI,[1]III_CII!$T:$T)</f>
        <v>3.5640000000000005</v>
      </c>
      <c r="H39" s="1090"/>
      <c r="L39" s="761" t="s">
        <v>1556</v>
      </c>
    </row>
    <row r="40" spans="2:17" s="309" customFormat="1">
      <c r="B40" s="1086">
        <v>17</v>
      </c>
      <c r="C40" s="1087" t="s">
        <v>197</v>
      </c>
      <c r="D40" s="1088" t="s">
        <v>302</v>
      </c>
      <c r="E40" s="1088" t="s">
        <v>196</v>
      </c>
      <c r="F40" s="1098">
        <f>_xlfn.XLOOKUP(L40,[1]III_CII!$AI:$AI,[1]III_CII!$S:$S)</f>
        <v>3.2187375</v>
      </c>
      <c r="G40" s="1098">
        <f>_xlfn.XLOOKUP(L40,[1]III_CII!$AI:$AI,[1]III_CII!$T:$T)</f>
        <v>3.4080750000000002</v>
      </c>
      <c r="H40" s="1090"/>
      <c r="L40" s="761" t="s">
        <v>1557</v>
      </c>
    </row>
    <row r="41" spans="2:17" s="309" customFormat="1">
      <c r="B41" s="1086">
        <v>18</v>
      </c>
      <c r="C41" s="1087" t="s">
        <v>144</v>
      </c>
      <c r="D41" s="1088" t="s">
        <v>302</v>
      </c>
      <c r="E41" s="1088" t="s">
        <v>196</v>
      </c>
      <c r="F41" s="1098">
        <f>_xlfn.XLOOKUP(L41,[1]III_CII!$AI:$AI,[1]III_CII!$S:$S)</f>
        <v>3.2187375</v>
      </c>
      <c r="G41" s="1098">
        <f>_xlfn.XLOOKUP(L41,[1]III_CII!$AI:$AI,[1]III_CII!$T:$T)</f>
        <v>3.4080750000000002</v>
      </c>
      <c r="H41" s="1090"/>
      <c r="L41" s="761" t="s">
        <v>1558</v>
      </c>
    </row>
    <row r="42" spans="2:17" s="309" customFormat="1">
      <c r="B42" s="1086">
        <v>19</v>
      </c>
      <c r="C42" s="1087" t="s">
        <v>198</v>
      </c>
      <c r="D42" s="1088" t="s">
        <v>302</v>
      </c>
      <c r="E42" s="1088" t="s">
        <v>196</v>
      </c>
      <c r="F42" s="1098">
        <f>_xlfn.XLOOKUP(L42,[1]III_CII!$AI:$AI,[1]III_CII!$S:$S)</f>
        <v>2.6928000000000005</v>
      </c>
      <c r="G42" s="1098">
        <f>_xlfn.XLOOKUP(L42,[1]III_CII!$AI:$AI,[1]III_CII!$T:$T)</f>
        <v>2.8512000000000004</v>
      </c>
      <c r="H42" s="1090"/>
      <c r="L42" s="761" t="s">
        <v>1559</v>
      </c>
    </row>
    <row r="43" spans="2:17" s="309" customFormat="1">
      <c r="B43" s="1086">
        <v>20</v>
      </c>
      <c r="C43" s="1087" t="s">
        <v>199</v>
      </c>
      <c r="D43" s="1088" t="s">
        <v>302</v>
      </c>
      <c r="E43" s="1088" t="s">
        <v>196</v>
      </c>
      <c r="F43" s="1098">
        <f>_xlfn.XLOOKUP(L43,[1]III_CII!$AI:$AI,[1]III_CII!$S:$S)</f>
        <v>2.68228125</v>
      </c>
      <c r="G43" s="1098">
        <f>_xlfn.XLOOKUP(L43,[1]III_CII!$AI:$AI,[1]III_CII!$T:$T)</f>
        <v>2.8400625000000002</v>
      </c>
      <c r="H43" s="1090"/>
      <c r="L43" s="761" t="s">
        <v>1560</v>
      </c>
    </row>
    <row r="44" spans="2:17" s="309" customFormat="1">
      <c r="B44" s="1086">
        <v>21</v>
      </c>
      <c r="C44" s="1087" t="s">
        <v>16</v>
      </c>
      <c r="D44" s="1088" t="s">
        <v>302</v>
      </c>
      <c r="E44" s="1088" t="s">
        <v>196</v>
      </c>
      <c r="F44" s="1098">
        <f>_xlfn.XLOOKUP(L44,[1]III_CII!$AI:$AI,[1]III_CII!$S:$S)</f>
        <v>2.5034624999999995</v>
      </c>
      <c r="G44" s="1098">
        <f>_xlfn.XLOOKUP(L44,[1]III_CII!$AI:$AI,[1]III_CII!$T:$T)</f>
        <v>2.650725</v>
      </c>
      <c r="H44" s="1090"/>
      <c r="L44" s="761" t="s">
        <v>1561</v>
      </c>
    </row>
    <row r="45" spans="2:17" s="309" customFormat="1">
      <c r="B45" s="1088">
        <v>22</v>
      </c>
      <c r="C45" s="1087" t="s">
        <v>200</v>
      </c>
      <c r="D45" s="1088" t="s">
        <v>302</v>
      </c>
      <c r="E45" s="1088" t="s">
        <v>196</v>
      </c>
      <c r="F45" s="1098">
        <f>_xlfn.XLOOKUP(L45,[1]III_CII!$AI:$AI,[1]III_CII!$S:$S)</f>
        <v>2.3745150000000002</v>
      </c>
      <c r="G45" s="1098">
        <f>_xlfn.XLOOKUP(L45,[1]III_CII!$AI:$AI,[1]III_CII!$T:$T)</f>
        <v>2.3745150000000002</v>
      </c>
      <c r="H45" s="1090"/>
      <c r="L45" s="761" t="s">
        <v>1562</v>
      </c>
    </row>
    <row r="46" spans="2:17" s="309" customFormat="1">
      <c r="B46" s="1086">
        <v>23</v>
      </c>
      <c r="C46" s="1087" t="s">
        <v>201</v>
      </c>
      <c r="D46" s="1088" t="s">
        <v>302</v>
      </c>
      <c r="E46" s="1087" t="s">
        <v>202</v>
      </c>
      <c r="F46" s="1098">
        <f>_xlfn.XLOOKUP(L46,[1]III_CII!$AI:$AI,[1]III_CII!$S:$S)</f>
        <v>1.697782887501383</v>
      </c>
      <c r="G46" s="1098">
        <f>_xlfn.XLOOKUP(L46,[1]III_CII!$AI:$AI,[1]III_CII!$T:$T)</f>
        <v>1.9973916323545682</v>
      </c>
      <c r="H46" s="1090"/>
      <c r="I46" s="313"/>
      <c r="J46" s="313"/>
      <c r="L46" s="761" t="s">
        <v>1563</v>
      </c>
    </row>
    <row r="47" spans="2:17" s="309" customFormat="1">
      <c r="B47" s="1088">
        <v>24</v>
      </c>
      <c r="C47" s="1087" t="s">
        <v>98</v>
      </c>
      <c r="D47" s="1088" t="s">
        <v>302</v>
      </c>
      <c r="E47" s="1087"/>
      <c r="F47" s="1098">
        <f>_xlfn.XLOOKUP(L47,[1]III_CII!$AI:$AI,[1]III_CII!$S:$S)</f>
        <v>1.4148190729178192</v>
      </c>
      <c r="G47" s="1098">
        <f>_xlfn.XLOOKUP(L47,[1]III_CII!$AI:$AI,[1]III_CII!$T:$T)</f>
        <v>1.6644930269621403</v>
      </c>
      <c r="H47" s="1090"/>
      <c r="L47" s="761" t="s">
        <v>1564</v>
      </c>
    </row>
    <row r="48" spans="2:17" s="309" customFormat="1">
      <c r="B48" s="1275" t="s">
        <v>2434</v>
      </c>
      <c r="C48" s="1276"/>
      <c r="D48" s="1276"/>
      <c r="E48" s="1277"/>
      <c r="F48" s="1279" t="s">
        <v>19</v>
      </c>
      <c r="G48" s="1280"/>
    </row>
    <row r="49" spans="2:12" s="309" customFormat="1">
      <c r="B49" s="1305">
        <v>25</v>
      </c>
      <c r="C49" s="1294" t="s">
        <v>760</v>
      </c>
      <c r="D49" s="574" t="s">
        <v>730</v>
      </c>
      <c r="E49" s="54" t="s">
        <v>205</v>
      </c>
      <c r="F49" s="1315">
        <f>_xlfn.XLOOKUP(L49,[1]III_CII!$AI:$AI,[1]III_CII!$T:$T)</f>
        <v>1.8703177350000004</v>
      </c>
      <c r="G49" s="1316" t="s">
        <v>302</v>
      </c>
      <c r="L49" s="768" t="s">
        <v>1565</v>
      </c>
    </row>
    <row r="50" spans="2:12" s="309" customFormat="1">
      <c r="B50" s="1306"/>
      <c r="C50" s="1308"/>
      <c r="D50" s="574" t="s">
        <v>87</v>
      </c>
      <c r="E50" s="54" t="s">
        <v>205</v>
      </c>
      <c r="F50" s="1315">
        <f>_xlfn.XLOOKUP(L50,[1]III_CII!$AI:$AI,[1]III_CII!$T:$T)</f>
        <v>1.7219821905000003</v>
      </c>
      <c r="G50" s="1316" t="s">
        <v>302</v>
      </c>
      <c r="L50" s="768" t="s">
        <v>1566</v>
      </c>
    </row>
    <row r="51" spans="2:12" s="309" customFormat="1">
      <c r="B51" s="1306"/>
      <c r="C51" s="1308"/>
      <c r="D51" s="574" t="s">
        <v>88</v>
      </c>
      <c r="E51" s="54" t="s">
        <v>205</v>
      </c>
      <c r="F51" s="1315">
        <f>_xlfn.XLOOKUP(L51,[1]III_CII!$AI:$AI,[1]III_CII!$T:$T)</f>
        <v>1.6107305321250005</v>
      </c>
      <c r="G51" s="1316" t="s">
        <v>302</v>
      </c>
      <c r="L51" s="768" t="s">
        <v>1567</v>
      </c>
    </row>
    <row r="52" spans="2:12" s="309" customFormat="1">
      <c r="B52" s="1307"/>
      <c r="C52" s="1295"/>
      <c r="D52" s="574" t="s">
        <v>34</v>
      </c>
      <c r="E52" s="54" t="s">
        <v>205</v>
      </c>
      <c r="F52" s="1315">
        <f>_xlfn.XLOOKUP(L52,[1]III_CII!$AI:$AI,[1]III_CII!$T:$T)</f>
        <v>1.5219226865700004</v>
      </c>
      <c r="G52" s="1316" t="s">
        <v>302</v>
      </c>
      <c r="L52" s="768" t="s">
        <v>1568</v>
      </c>
    </row>
    <row r="53" spans="2:12" s="309" customFormat="1">
      <c r="B53" s="1305">
        <v>26</v>
      </c>
      <c r="C53" s="1294" t="s">
        <v>762</v>
      </c>
      <c r="D53" s="574" t="s">
        <v>87</v>
      </c>
      <c r="E53" s="54" t="s">
        <v>32</v>
      </c>
      <c r="F53" s="1315">
        <f>_xlfn.XLOOKUP(L53,[1]III_CII!$AI:$AI,[1]III_CII!$T:$T)</f>
        <v>1.7413303050000004</v>
      </c>
      <c r="G53" s="1316" t="s">
        <v>302</v>
      </c>
      <c r="L53" s="768" t="s">
        <v>1569</v>
      </c>
    </row>
    <row r="54" spans="2:12" s="309" customFormat="1">
      <c r="B54" s="1306"/>
      <c r="C54" s="1308"/>
      <c r="D54" s="574" t="s">
        <v>88</v>
      </c>
      <c r="E54" s="54" t="s">
        <v>32</v>
      </c>
      <c r="F54" s="1315">
        <f>_xlfn.XLOOKUP(L54,[1]III_CII!$AI:$AI,[1]III_CII!$T:$T)</f>
        <v>1.6020238806000004</v>
      </c>
      <c r="G54" s="1316" t="s">
        <v>302</v>
      </c>
      <c r="L54" s="768" t="s">
        <v>1570</v>
      </c>
    </row>
    <row r="55" spans="2:12" s="309" customFormat="1">
      <c r="B55" s="1306"/>
      <c r="C55" s="1308"/>
      <c r="D55" s="574" t="s">
        <v>458</v>
      </c>
      <c r="E55" s="54" t="s">
        <v>32</v>
      </c>
      <c r="F55" s="1315">
        <f>_xlfn.XLOOKUP(L55,[1]III_CII!$AI:$AI,[1]III_CII!$T:$T)</f>
        <v>1.4888374107750004</v>
      </c>
      <c r="G55" s="1316" t="s">
        <v>302</v>
      </c>
      <c r="L55" s="768" t="s">
        <v>1571</v>
      </c>
    </row>
    <row r="56" spans="2:12" s="309" customFormat="1">
      <c r="B56" s="1307"/>
      <c r="C56" s="1295"/>
      <c r="D56" s="574" t="s">
        <v>34</v>
      </c>
      <c r="E56" s="54" t="s">
        <v>32</v>
      </c>
      <c r="F56" s="1313">
        <f>_xlfn.XLOOKUP(L56,[1]III_CII!$AI:$AI,[1]III_CII!$T:$T)</f>
        <v>1.4458265522415004</v>
      </c>
      <c r="G56" s="1314" t="s">
        <v>302</v>
      </c>
      <c r="L56" s="768" t="s">
        <v>1572</v>
      </c>
    </row>
    <row r="57" spans="2:12" s="309" customFormat="1">
      <c r="B57" s="1305">
        <v>27</v>
      </c>
      <c r="C57" s="1294" t="s">
        <v>761</v>
      </c>
      <c r="D57" s="574" t="s">
        <v>2654</v>
      </c>
      <c r="E57" s="54" t="s">
        <v>123</v>
      </c>
      <c r="F57" s="1313">
        <v>1.4699615802024675</v>
      </c>
      <c r="G57" s="1314" t="s">
        <v>302</v>
      </c>
      <c r="L57" s="1081" t="s">
        <v>1573</v>
      </c>
    </row>
    <row r="58" spans="2:12" s="309" customFormat="1">
      <c r="B58" s="1306"/>
      <c r="C58" s="1308"/>
      <c r="D58" s="574" t="s">
        <v>2653</v>
      </c>
      <c r="E58" s="54" t="s">
        <v>123</v>
      </c>
      <c r="F58" s="1313">
        <v>1.4513544715923095</v>
      </c>
      <c r="G58" s="1314" t="s">
        <v>302</v>
      </c>
      <c r="L58" s="1081" t="s">
        <v>1574</v>
      </c>
    </row>
    <row r="59" spans="2:12" s="309" customFormat="1">
      <c r="B59" s="1306"/>
      <c r="C59" s="1308"/>
      <c r="D59" s="574" t="s">
        <v>2652</v>
      </c>
      <c r="E59" s="54" t="s">
        <v>123</v>
      </c>
      <c r="F59" s="1313">
        <v>1.4327473629821517</v>
      </c>
      <c r="G59" s="1314" t="s">
        <v>302</v>
      </c>
      <c r="L59" s="1081" t="s">
        <v>1575</v>
      </c>
    </row>
    <row r="60" spans="2:12" s="309" customFormat="1">
      <c r="B60" s="1307"/>
      <c r="C60" s="1295"/>
      <c r="D60" s="574" t="s">
        <v>34</v>
      </c>
      <c r="E60" s="54" t="s">
        <v>123</v>
      </c>
      <c r="F60" s="1313">
        <v>1.4107019843027255</v>
      </c>
      <c r="G60" s="1314" t="s">
        <v>302</v>
      </c>
      <c r="L60" s="1081" t="s">
        <v>1576</v>
      </c>
    </row>
    <row r="61" spans="2:12" s="309" customFormat="1">
      <c r="B61" s="1305">
        <v>28</v>
      </c>
      <c r="C61" s="1294" t="s">
        <v>757</v>
      </c>
      <c r="D61" s="574" t="s">
        <v>2657</v>
      </c>
      <c r="E61" s="54" t="s">
        <v>33</v>
      </c>
      <c r="F61" s="1313">
        <v>1.4965132943286845</v>
      </c>
      <c r="G61" s="1314" t="s">
        <v>302</v>
      </c>
      <c r="L61" s="1081" t="s">
        <v>1577</v>
      </c>
    </row>
    <row r="62" spans="2:12" s="309" customFormat="1">
      <c r="B62" s="1306"/>
      <c r="C62" s="1308"/>
      <c r="D62" s="574" t="s">
        <v>2654</v>
      </c>
      <c r="E62" s="54" t="s">
        <v>33</v>
      </c>
      <c r="F62" s="1313">
        <v>1.4655941776781798</v>
      </c>
      <c r="G62" s="1314" t="s">
        <v>302</v>
      </c>
      <c r="L62" s="1081" t="s">
        <v>1578</v>
      </c>
    </row>
    <row r="63" spans="2:12" s="309" customFormat="1">
      <c r="B63" s="1306"/>
      <c r="C63" s="1308"/>
      <c r="D63" s="574" t="s">
        <v>2653</v>
      </c>
      <c r="E63" s="54" t="s">
        <v>33</v>
      </c>
      <c r="F63" s="1313">
        <v>1.4304106889578458</v>
      </c>
      <c r="G63" s="1314" t="s">
        <v>302</v>
      </c>
      <c r="J63" s="315"/>
      <c r="K63" s="315"/>
      <c r="L63" s="1081" t="s">
        <v>1579</v>
      </c>
    </row>
    <row r="64" spans="2:12" s="309" customFormat="1" ht="12.75" customHeight="1">
      <c r="B64" s="1307"/>
      <c r="C64" s="1295"/>
      <c r="D64" s="574" t="s">
        <v>34</v>
      </c>
      <c r="E64" s="54" t="s">
        <v>33</v>
      </c>
      <c r="F64" s="1313">
        <v>1.4056116584304281</v>
      </c>
      <c r="G64" s="1314" t="s">
        <v>302</v>
      </c>
      <c r="J64" s="313"/>
      <c r="K64" s="313"/>
      <c r="L64" s="1081" t="s">
        <v>1580</v>
      </c>
    </row>
    <row r="65" spans="2:12" s="309" customFormat="1">
      <c r="B65" s="791">
        <v>29</v>
      </c>
      <c r="C65" s="794" t="s">
        <v>206</v>
      </c>
      <c r="D65" s="792"/>
      <c r="E65" s="54"/>
      <c r="F65" s="1313">
        <v>1.1061199159944188</v>
      </c>
      <c r="G65" s="1314" t="s">
        <v>302</v>
      </c>
      <c r="I65" s="315"/>
      <c r="J65" s="315"/>
      <c r="K65" s="315"/>
      <c r="L65" s="1081" t="s">
        <v>1581</v>
      </c>
    </row>
    <row r="66" spans="2:12" s="309" customFormat="1">
      <c r="B66" s="793">
        <v>30</v>
      </c>
      <c r="C66" s="794" t="s">
        <v>207</v>
      </c>
      <c r="D66" s="792"/>
      <c r="E66" s="54"/>
      <c r="F66" s="1313">
        <v>1</v>
      </c>
      <c r="G66" s="1314" t="s">
        <v>302</v>
      </c>
      <c r="I66" s="311"/>
      <c r="J66" s="317"/>
      <c r="K66" s="313"/>
      <c r="L66" s="1081" t="s">
        <v>1582</v>
      </c>
    </row>
    <row r="67" spans="2:12">
      <c r="B67" s="170" t="s">
        <v>192</v>
      </c>
      <c r="C67" s="22"/>
      <c r="D67" s="22"/>
      <c r="E67" s="22"/>
      <c r="F67" s="22"/>
      <c r="G67" s="22"/>
    </row>
    <row r="68" spans="2:12" s="309" customFormat="1" ht="12.75" customHeight="1">
      <c r="B68" s="1226" t="s">
        <v>2399</v>
      </c>
      <c r="C68" s="1226"/>
      <c r="D68" s="1226"/>
      <c r="E68" s="1226"/>
      <c r="F68" s="1226"/>
      <c r="G68" s="1226"/>
      <c r="H68" s="311"/>
      <c r="I68" s="311"/>
      <c r="J68" s="311"/>
    </row>
    <row r="69" spans="2:12" s="309" customFormat="1" ht="39" customHeight="1">
      <c r="B69" s="1278" t="s">
        <v>2410</v>
      </c>
      <c r="C69" s="1278"/>
      <c r="D69" s="1278"/>
      <c r="E69" s="1278"/>
      <c r="F69" s="1278"/>
      <c r="G69" s="1278"/>
      <c r="H69" s="311"/>
      <c r="I69" s="311"/>
      <c r="J69" s="311"/>
    </row>
  </sheetData>
  <mergeCells count="65">
    <mergeCell ref="F61:G61"/>
    <mergeCell ref="F62:G62"/>
    <mergeCell ref="F30:G30"/>
    <mergeCell ref="F31:G31"/>
    <mergeCell ref="F32:G32"/>
    <mergeCell ref="F33:G33"/>
    <mergeCell ref="F53:G53"/>
    <mergeCell ref="F25:G25"/>
    <mergeCell ref="F26:G26"/>
    <mergeCell ref="F27:G27"/>
    <mergeCell ref="F28:G28"/>
    <mergeCell ref="F29:G29"/>
    <mergeCell ref="F20:G20"/>
    <mergeCell ref="F21:G21"/>
    <mergeCell ref="F22:G22"/>
    <mergeCell ref="F23:G23"/>
    <mergeCell ref="F24:G24"/>
    <mergeCell ref="B68:G68"/>
    <mergeCell ref="C53:C56"/>
    <mergeCell ref="B53:B56"/>
    <mergeCell ref="B57:B60"/>
    <mergeCell ref="C57:C60"/>
    <mergeCell ref="F54:G54"/>
    <mergeCell ref="F55:G55"/>
    <mergeCell ref="F56:G56"/>
    <mergeCell ref="F57:G57"/>
    <mergeCell ref="F63:G63"/>
    <mergeCell ref="F64:G64"/>
    <mergeCell ref="F65:G65"/>
    <mergeCell ref="F66:G66"/>
    <mergeCell ref="F58:G58"/>
    <mergeCell ref="F59:G59"/>
    <mergeCell ref="F60:G60"/>
    <mergeCell ref="B1:G1"/>
    <mergeCell ref="B3:G3"/>
    <mergeCell ref="B69:G69"/>
    <mergeCell ref="B8:E8"/>
    <mergeCell ref="B18:E18"/>
    <mergeCell ref="F18:G18"/>
    <mergeCell ref="B38:E38"/>
    <mergeCell ref="B48:E48"/>
    <mergeCell ref="F48:G48"/>
    <mergeCell ref="B37:G37"/>
    <mergeCell ref="C19:C22"/>
    <mergeCell ref="B19:B22"/>
    <mergeCell ref="C23:C26"/>
    <mergeCell ref="B23:B26"/>
    <mergeCell ref="C31:C34"/>
    <mergeCell ref="B31:B34"/>
    <mergeCell ref="C27:C30"/>
    <mergeCell ref="B61:B64"/>
    <mergeCell ref="C61:C64"/>
    <mergeCell ref="B27:B30"/>
    <mergeCell ref="F6:G6"/>
    <mergeCell ref="B7:G7"/>
    <mergeCell ref="C49:C52"/>
    <mergeCell ref="B49:B52"/>
    <mergeCell ref="F34:G34"/>
    <mergeCell ref="F35:G35"/>
    <mergeCell ref="F36:G36"/>
    <mergeCell ref="F49:G49"/>
    <mergeCell ref="F50:G50"/>
    <mergeCell ref="F51:G51"/>
    <mergeCell ref="F52:G52"/>
    <mergeCell ref="F19:G19"/>
  </mergeCells>
  <pageMargins left="0.39370078740157499" right="0.196850393700787" top="0.27559055118110198" bottom="0.23622047244094499" header="0.23622047244094499" footer="0.23622047244094499"/>
  <pageSetup paperSize="9" scale="91" firstPageNumber="60" fitToHeight="0" orientation="portrait" useFirstPageNumber="1" r:id="rId1"/>
  <headerFooter alignWithMargins="0">
    <oddHeader>&amp;CDRAFT</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aie8">
    <tabColor indexed="11"/>
    <pageSetUpPr fitToPage="1"/>
  </sheetPr>
  <dimension ref="B1:P67"/>
  <sheetViews>
    <sheetView zoomScale="84" zoomScaleNormal="130" workbookViewId="0">
      <selection activeCell="I10" sqref="B10:I50"/>
    </sheetView>
  </sheetViews>
  <sheetFormatPr defaultColWidth="10.28515625" defaultRowHeight="12.75"/>
  <cols>
    <col min="1" max="1" width="2.42578125" style="310" customWidth="1"/>
    <col min="2" max="2" width="4.85546875" style="310" customWidth="1"/>
    <col min="3" max="3" width="41.28515625" style="310" customWidth="1"/>
    <col min="4" max="4" width="23.28515625" style="310" customWidth="1"/>
    <col min="5" max="5" width="9.85546875" style="310" customWidth="1"/>
    <col min="6" max="6" width="13.140625" style="310" customWidth="1"/>
    <col min="7" max="7" width="8.85546875" style="316" customWidth="1"/>
    <col min="8" max="9" width="12.140625" style="310" bestFit="1" customWidth="1"/>
    <col min="10" max="10" width="10.28515625" style="310"/>
    <col min="11" max="11" width="10.28515625" style="310" customWidth="1"/>
    <col min="12" max="12" width="16" style="310" hidden="1" customWidth="1"/>
    <col min="13" max="13" width="10.28515625" style="310" hidden="1" customWidth="1"/>
    <col min="14" max="14" width="10.28515625" style="310" customWidth="1"/>
    <col min="15" max="16384" width="10.28515625" style="310"/>
  </cols>
  <sheetData>
    <row r="1" spans="2:13">
      <c r="B1" s="1328" t="s">
        <v>193</v>
      </c>
      <c r="C1" s="1328"/>
      <c r="D1" s="1328"/>
      <c r="E1" s="1328"/>
      <c r="F1" s="1328"/>
      <c r="G1" s="1328"/>
    </row>
    <row r="2" spans="2:13" ht="27.75" customHeight="1">
      <c r="B2" s="1329" t="s">
        <v>2411</v>
      </c>
      <c r="C2" s="1329"/>
      <c r="D2" s="1329"/>
      <c r="E2" s="1329"/>
      <c r="F2" s="1329"/>
      <c r="G2" s="1329"/>
    </row>
    <row r="3" spans="2:13" s="309" customFormat="1">
      <c r="B3" s="311"/>
      <c r="C3" s="312"/>
      <c r="D3" s="312"/>
      <c r="E3" s="311"/>
      <c r="F3" s="1330"/>
      <c r="G3" s="1330"/>
    </row>
    <row r="4" spans="2:13" s="309" customFormat="1" ht="27" customHeight="1">
      <c r="B4" s="819" t="s">
        <v>194</v>
      </c>
      <c r="C4" s="542" t="s">
        <v>2</v>
      </c>
      <c r="D4" s="542" t="s">
        <v>747</v>
      </c>
      <c r="E4" s="542" t="s">
        <v>3</v>
      </c>
      <c r="F4" s="1262" t="s">
        <v>2402</v>
      </c>
      <c r="G4" s="1263"/>
    </row>
    <row r="5" spans="2:13" s="309" customFormat="1" ht="26.25" customHeight="1">
      <c r="B5" s="1331" t="s">
        <v>2413</v>
      </c>
      <c r="C5" s="1332"/>
      <c r="D5" s="1332"/>
      <c r="E5" s="1332"/>
      <c r="F5" s="1332"/>
      <c r="G5" s="1333"/>
    </row>
    <row r="6" spans="2:13" s="309" customFormat="1">
      <c r="B6" s="1275" t="s">
        <v>2405</v>
      </c>
      <c r="C6" s="1276"/>
      <c r="D6" s="1276"/>
      <c r="E6" s="1277"/>
      <c r="F6" s="573" t="s">
        <v>5</v>
      </c>
      <c r="G6" s="573" t="s">
        <v>6</v>
      </c>
      <c r="H6" s="406"/>
      <c r="I6" s="406"/>
      <c r="J6" s="406"/>
      <c r="K6" s="406"/>
    </row>
    <row r="7" spans="2:13" s="309" customFormat="1">
      <c r="B7" s="54">
        <v>1</v>
      </c>
      <c r="C7" s="134" t="s">
        <v>195</v>
      </c>
      <c r="D7" s="134" t="s">
        <v>302</v>
      </c>
      <c r="E7" s="54" t="s">
        <v>196</v>
      </c>
      <c r="F7" s="820">
        <f>_xlfn.XLOOKUP(L7,[1]III_CIII!$AI:$AI,[1]III_CIII!$S:$S)</f>
        <v>4.2075000000000005</v>
      </c>
      <c r="G7" s="820">
        <f>_xlfn.XLOOKUP(M7,[1]III_CIII!$AI:$AI,[1]III_CIII!$T:$T)</f>
        <v>4.4550000000000001</v>
      </c>
      <c r="L7" s="761" t="s">
        <v>1583</v>
      </c>
      <c r="M7" s="309" t="s">
        <v>1583</v>
      </c>
    </row>
    <row r="8" spans="2:13" s="309" customFormat="1">
      <c r="B8" s="54">
        <v>2</v>
      </c>
      <c r="C8" s="134" t="s">
        <v>197</v>
      </c>
      <c r="D8" s="54" t="s">
        <v>302</v>
      </c>
      <c r="E8" s="54" t="s">
        <v>196</v>
      </c>
      <c r="F8" s="820">
        <f>_xlfn.XLOOKUP(L8,[1]III_CIII!$AI:$AI,[1]III_CIII!$S:$S)</f>
        <v>3.7867500000000001</v>
      </c>
      <c r="G8" s="820">
        <f>_xlfn.XLOOKUP(M8,[1]III_CIII!$AI:$AI,[1]III_CIII!$T:$T)</f>
        <v>4.0095000000000001</v>
      </c>
      <c r="L8" s="761" t="s">
        <v>1584</v>
      </c>
      <c r="M8" s="309" t="s">
        <v>1584</v>
      </c>
    </row>
    <row r="9" spans="2:13" s="309" customFormat="1">
      <c r="B9" s="54">
        <v>3</v>
      </c>
      <c r="C9" s="134" t="s">
        <v>144</v>
      </c>
      <c r="D9" s="54" t="s">
        <v>302</v>
      </c>
      <c r="E9" s="54" t="s">
        <v>196</v>
      </c>
      <c r="F9" s="820">
        <f>_xlfn.XLOOKUP(L9,[1]III_CIII!$AI:$AI,[1]III_CIII!$S:$S)</f>
        <v>3.7867500000000001</v>
      </c>
      <c r="G9" s="820">
        <f>_xlfn.XLOOKUP(M9,[1]III_CIII!$AI:$AI,[1]III_CIII!$T:$T)</f>
        <v>4.0095000000000001</v>
      </c>
      <c r="L9" s="761" t="s">
        <v>1585</v>
      </c>
      <c r="M9" s="309" t="s">
        <v>1585</v>
      </c>
    </row>
    <row r="10" spans="2:13" s="309" customFormat="1" ht="19.5" customHeight="1">
      <c r="B10" s="1088">
        <v>4</v>
      </c>
      <c r="C10" s="1087" t="s">
        <v>208</v>
      </c>
      <c r="D10" s="1088" t="s">
        <v>302</v>
      </c>
      <c r="E10" s="1088" t="s">
        <v>196</v>
      </c>
      <c r="F10" s="1099">
        <f>_xlfn.XLOOKUP(L10,[1]III_CIII!$AI:$AI,[1]III_CIII!$S:$S)</f>
        <v>3.3660000000000001</v>
      </c>
      <c r="G10" s="1099">
        <f>_xlfn.XLOOKUP(M10,[1]III_CIII!$AI:$AI,[1]III_CIII!$T:$T)</f>
        <v>3.5640000000000005</v>
      </c>
      <c r="H10" s="1090"/>
      <c r="I10" s="1090"/>
      <c r="L10" s="761" t="s">
        <v>1586</v>
      </c>
      <c r="M10" s="309" t="s">
        <v>1586</v>
      </c>
    </row>
    <row r="11" spans="2:13" s="309" customFormat="1">
      <c r="B11" s="1088">
        <v>5</v>
      </c>
      <c r="C11" s="1087" t="s">
        <v>199</v>
      </c>
      <c r="D11" s="1088" t="s">
        <v>302</v>
      </c>
      <c r="E11" s="1088" t="s">
        <v>196</v>
      </c>
      <c r="F11" s="1099">
        <f>_xlfn.XLOOKUP(L11,[1]III_CIII!$AI:$AI,[1]III_CIII!$S:$S)</f>
        <v>3.1556250000000001</v>
      </c>
      <c r="G11" s="1099">
        <f>_xlfn.XLOOKUP(M11,[1]III_CIII!$AI:$AI,[1]III_CIII!$T:$T)</f>
        <v>3.3412500000000005</v>
      </c>
      <c r="H11" s="1090"/>
      <c r="I11" s="1090"/>
      <c r="L11" s="761" t="s">
        <v>1587</v>
      </c>
      <c r="M11" s="309" t="s">
        <v>1587</v>
      </c>
    </row>
    <row r="12" spans="2:13" s="309" customFormat="1">
      <c r="B12" s="1088">
        <v>6</v>
      </c>
      <c r="C12" s="1087" t="s">
        <v>16</v>
      </c>
      <c r="D12" s="1088" t="s">
        <v>302</v>
      </c>
      <c r="E12" s="1088" t="s">
        <v>196</v>
      </c>
      <c r="F12" s="1099">
        <f>_xlfn.XLOOKUP(L12,[1]III_CIII!$AI:$AI,[1]III_CIII!$S:$S)</f>
        <v>2.9452499999999997</v>
      </c>
      <c r="G12" s="1099">
        <f>_xlfn.XLOOKUP(M12,[1]III_CIII!$AI:$AI,[1]III_CIII!$T:$T)</f>
        <v>3.1185</v>
      </c>
      <c r="H12" s="1090"/>
      <c r="I12" s="1090"/>
      <c r="L12" s="761" t="s">
        <v>1588</v>
      </c>
      <c r="M12" s="309" t="s">
        <v>1588</v>
      </c>
    </row>
    <row r="13" spans="2:13" s="309" customFormat="1">
      <c r="B13" s="1088">
        <v>7</v>
      </c>
      <c r="C13" s="1087" t="s">
        <v>200</v>
      </c>
      <c r="D13" s="1088" t="s">
        <v>302</v>
      </c>
      <c r="E13" s="1088" t="s">
        <v>196</v>
      </c>
      <c r="F13" s="1099">
        <f>_xlfn.XLOOKUP(L13,[1]III_CIII!$AI:$AI,[1]III_CIII!$S:$S)</f>
        <v>2.7348750000000002</v>
      </c>
      <c r="G13" s="1099">
        <f>_xlfn.XLOOKUP(M13,[1]III_CIII!$AI:$AI,[1]III_CIII!$T:$T)</f>
        <v>2.8957500000000005</v>
      </c>
      <c r="H13" s="1090"/>
      <c r="I13" s="1090"/>
      <c r="L13" s="761" t="s">
        <v>1589</v>
      </c>
      <c r="M13" s="309" t="s">
        <v>1589</v>
      </c>
    </row>
    <row r="14" spans="2:13" s="309" customFormat="1">
      <c r="B14" s="1088">
        <v>8</v>
      </c>
      <c r="C14" s="1087" t="s">
        <v>201</v>
      </c>
      <c r="D14" s="1088" t="s">
        <v>302</v>
      </c>
      <c r="E14" s="1087" t="s">
        <v>202</v>
      </c>
      <c r="F14" s="1099">
        <f>_xlfn.XLOOKUP(L14,[1]III_CIII!$AI:$AI,[1]III_CIII!$S:$S)</f>
        <v>1.697782887501383</v>
      </c>
      <c r="G14" s="1099">
        <f>_xlfn.XLOOKUP(M14,[1]III_CIII!$AI:$AI,[1]III_CIII!$T:$T)</f>
        <v>1.9973916323545682</v>
      </c>
      <c r="H14" s="1090"/>
      <c r="I14" s="1100"/>
      <c r="L14" s="761" t="s">
        <v>1590</v>
      </c>
      <c r="M14" s="309" t="s">
        <v>1590</v>
      </c>
    </row>
    <row r="15" spans="2:13" s="309" customFormat="1">
      <c r="B15" s="1088">
        <v>9</v>
      </c>
      <c r="C15" s="1087" t="s">
        <v>98</v>
      </c>
      <c r="D15" s="1088" t="s">
        <v>302</v>
      </c>
      <c r="E15" s="1087"/>
      <c r="F15" s="1099">
        <f>_xlfn.XLOOKUP(L15,[1]III_CIII!$AI:$AI,[1]III_CIII!$S:$S)</f>
        <v>1.4148190729178192</v>
      </c>
      <c r="G15" s="1099">
        <f>_xlfn.XLOOKUP(M15,[1]III_CIII!$AI:$AI,[1]III_CIII!$T:$T)</f>
        <v>1.6644930269621403</v>
      </c>
      <c r="H15" s="1100"/>
      <c r="I15" s="1090"/>
      <c r="L15" s="761" t="s">
        <v>1591</v>
      </c>
      <c r="M15" s="309" t="s">
        <v>1591</v>
      </c>
    </row>
    <row r="16" spans="2:13" s="309" customFormat="1">
      <c r="B16" s="1319" t="s">
        <v>2434</v>
      </c>
      <c r="C16" s="1320"/>
      <c r="D16" s="1320"/>
      <c r="E16" s="1321"/>
      <c r="F16" s="1322" t="s">
        <v>19</v>
      </c>
      <c r="G16" s="1323"/>
      <c r="H16" s="1090"/>
      <c r="I16" s="1090"/>
    </row>
    <row r="17" spans="2:13" s="309" customFormat="1">
      <c r="B17" s="1309">
        <v>10</v>
      </c>
      <c r="C17" s="1302" t="s">
        <v>768</v>
      </c>
      <c r="D17" s="1092" t="s">
        <v>730</v>
      </c>
      <c r="E17" s="1101" t="s">
        <v>205</v>
      </c>
      <c r="F17" s="1313">
        <f>_xlfn.XLOOKUP(L17,[1]III_CIII!$AI:$AI,[1]III_CIII!$T:$T)</f>
        <v>2.1497905000000004</v>
      </c>
      <c r="G17" s="1314"/>
      <c r="H17" s="1090"/>
      <c r="I17" s="1090"/>
      <c r="L17" s="768" t="s">
        <v>1592</v>
      </c>
      <c r="M17" s="309" t="s">
        <v>1592</v>
      </c>
    </row>
    <row r="18" spans="2:13" s="309" customFormat="1">
      <c r="B18" s="1310"/>
      <c r="C18" s="1303"/>
      <c r="D18" s="1092" t="s">
        <v>87</v>
      </c>
      <c r="E18" s="1101" t="s">
        <v>7</v>
      </c>
      <c r="F18" s="1313">
        <f>_xlfn.XLOOKUP(L18,[1]III_CIII!$AI:$AI,[1]III_CIII!$T:$T)</f>
        <v>1.9885562125000005</v>
      </c>
      <c r="G18" s="1314" t="s">
        <v>302</v>
      </c>
      <c r="H18" s="1090"/>
      <c r="I18" s="1090"/>
      <c r="L18" s="768" t="s">
        <v>1593</v>
      </c>
      <c r="M18" s="309" t="s">
        <v>1593</v>
      </c>
    </row>
    <row r="19" spans="2:13" s="309" customFormat="1">
      <c r="B19" s="1310"/>
      <c r="C19" s="1303"/>
      <c r="D19" s="1092" t="s">
        <v>88</v>
      </c>
      <c r="E19" s="1101" t="s">
        <v>7</v>
      </c>
      <c r="F19" s="1313">
        <f>_xlfn.XLOOKUP(L19,[1]III_CIII!$AI:$AI,[1]III_CIII!$T:$T)</f>
        <v>1.8394144965625006</v>
      </c>
      <c r="G19" s="1314" t="s">
        <v>302</v>
      </c>
      <c r="H19" s="1090"/>
      <c r="I19" s="1090"/>
      <c r="L19" s="768" t="s">
        <v>1594</v>
      </c>
      <c r="M19" s="309" t="s">
        <v>1594</v>
      </c>
    </row>
    <row r="20" spans="2:13" s="309" customFormat="1">
      <c r="B20" s="1311"/>
      <c r="C20" s="1304"/>
      <c r="D20" s="1092" t="s">
        <v>34</v>
      </c>
      <c r="E20" s="1101" t="s">
        <v>7</v>
      </c>
      <c r="F20" s="1313">
        <f>_xlfn.XLOOKUP(L20,[1]III_CIII!$AI:$AI,[1]III_CIII!$T:$T)</f>
        <v>1.7474437717343754</v>
      </c>
      <c r="G20" s="1314" t="s">
        <v>302</v>
      </c>
      <c r="H20" s="1090"/>
      <c r="I20" s="1090"/>
      <c r="L20" s="768" t="s">
        <v>1595</v>
      </c>
      <c r="M20" s="309" t="s">
        <v>1595</v>
      </c>
    </row>
    <row r="21" spans="2:13" s="309" customFormat="1" ht="25.5" customHeight="1">
      <c r="B21" s="1091">
        <v>11</v>
      </c>
      <c r="C21" s="1102" t="s">
        <v>764</v>
      </c>
      <c r="D21" s="1103" t="s">
        <v>656</v>
      </c>
      <c r="E21" s="1101" t="s">
        <v>7</v>
      </c>
      <c r="F21" s="1313">
        <f>_xlfn.XLOOKUP(L21,[1]III_CIII!$AI:$AI,[1]III_CIII!$T:$T)</f>
        <v>1.9993051650000004</v>
      </c>
      <c r="G21" s="1314" t="s">
        <v>302</v>
      </c>
      <c r="H21" s="1090"/>
      <c r="I21" s="1090"/>
      <c r="L21" s="768" t="s">
        <v>1596</v>
      </c>
      <c r="M21" s="309" t="s">
        <v>1596</v>
      </c>
    </row>
    <row r="22" spans="2:13" s="309" customFormat="1">
      <c r="B22" s="1091">
        <v>12</v>
      </c>
      <c r="C22" s="1102" t="s">
        <v>765</v>
      </c>
      <c r="D22" s="1103" t="s">
        <v>763</v>
      </c>
      <c r="E22" s="1101" t="s">
        <v>7</v>
      </c>
      <c r="F22" s="1313">
        <f>_xlfn.XLOOKUP(L22,[1]III_CIII!$AI:$AI,[1]III_CIII!$T:$T)</f>
        <v>1.8891284018750003</v>
      </c>
      <c r="G22" s="1314" t="s">
        <v>302</v>
      </c>
      <c r="H22" s="1090"/>
      <c r="I22" s="1090"/>
      <c r="L22" s="768" t="s">
        <v>1597</v>
      </c>
      <c r="M22" s="309" t="s">
        <v>1597</v>
      </c>
    </row>
    <row r="23" spans="2:13" s="309" customFormat="1">
      <c r="B23" s="1091">
        <v>13</v>
      </c>
      <c r="C23" s="1104" t="s">
        <v>209</v>
      </c>
      <c r="D23" s="1103"/>
      <c r="E23" s="1101" t="s">
        <v>7</v>
      </c>
      <c r="F23" s="1313">
        <f>_xlfn.XLOOKUP(L23,[1]III_CIII!$AI:$AI,[1]III_CIII!$T:$T)</f>
        <v>1.7934291341484381</v>
      </c>
      <c r="G23" s="1314" t="s">
        <v>302</v>
      </c>
      <c r="H23" s="1090"/>
      <c r="I23" s="1090"/>
      <c r="L23" s="768" t="s">
        <v>1598</v>
      </c>
      <c r="M23" s="309" t="s">
        <v>1598</v>
      </c>
    </row>
    <row r="24" spans="2:13" s="309" customFormat="1" ht="25.5">
      <c r="B24" s="1091">
        <v>14</v>
      </c>
      <c r="C24" s="1102" t="s">
        <v>764</v>
      </c>
      <c r="D24" s="1103" t="s">
        <v>34</v>
      </c>
      <c r="E24" s="1101" t="s">
        <v>7</v>
      </c>
      <c r="F24" s="1313">
        <f>_xlfn.XLOOKUP(L24,[1]III_CIII!$AI:$AI,[1]III_CIII!$T:$T)</f>
        <v>1.7037576774410159</v>
      </c>
      <c r="G24" s="1314" t="s">
        <v>302</v>
      </c>
      <c r="H24" s="1090"/>
      <c r="I24" s="1090"/>
      <c r="L24" s="768" t="s">
        <v>1599</v>
      </c>
      <c r="M24" s="309" t="s">
        <v>1599</v>
      </c>
    </row>
    <row r="25" spans="2:13" s="309" customFormat="1">
      <c r="B25" s="1309">
        <v>15</v>
      </c>
      <c r="C25" s="1302" t="s">
        <v>766</v>
      </c>
      <c r="D25" s="1092" t="s">
        <v>87</v>
      </c>
      <c r="E25" s="1101" t="s">
        <v>32</v>
      </c>
      <c r="F25" s="1313">
        <f>_xlfn.XLOOKUP(L25,[1]III_CIII!$AI:$AI,[1]III_CIII!$T:$T)</f>
        <v>1.9348114500000004</v>
      </c>
      <c r="G25" s="1314" t="s">
        <v>302</v>
      </c>
      <c r="H25" s="1090"/>
      <c r="I25" s="1090"/>
      <c r="L25" s="768" t="s">
        <v>1600</v>
      </c>
      <c r="M25" s="309" t="s">
        <v>1600</v>
      </c>
    </row>
    <row r="26" spans="2:13" s="309" customFormat="1">
      <c r="B26" s="1310"/>
      <c r="C26" s="1303"/>
      <c r="D26" s="1092" t="s">
        <v>88</v>
      </c>
      <c r="E26" s="1101" t="s">
        <v>32</v>
      </c>
      <c r="F26" s="1313">
        <f>_xlfn.XLOOKUP(L26,[1]III_CIII!$AI:$AI,[1]III_CIII!$T:$T)</f>
        <v>1.7413303050000004</v>
      </c>
      <c r="G26" s="1314" t="s">
        <v>302</v>
      </c>
      <c r="H26" s="1090"/>
      <c r="I26" s="1090"/>
      <c r="L26" s="768" t="s">
        <v>1601</v>
      </c>
      <c r="M26" s="309" t="s">
        <v>1601</v>
      </c>
    </row>
    <row r="27" spans="2:13" s="309" customFormat="1">
      <c r="B27" s="1310"/>
      <c r="C27" s="1303"/>
      <c r="D27" s="1092" t="s">
        <v>458</v>
      </c>
      <c r="E27" s="1101" t="s">
        <v>32</v>
      </c>
      <c r="F27" s="1313">
        <f>_xlfn.XLOOKUP(L27,[1]III_CIII!$AI:$AI,[1]III_CIII!$T:$T)</f>
        <v>1.5671972745000005</v>
      </c>
      <c r="G27" s="1314" t="s">
        <v>302</v>
      </c>
      <c r="H27" s="1090"/>
      <c r="I27" s="1090"/>
      <c r="L27" s="768" t="s">
        <v>1602</v>
      </c>
      <c r="M27" s="309" t="s">
        <v>1602</v>
      </c>
    </row>
    <row r="28" spans="2:13" s="309" customFormat="1">
      <c r="B28" s="1311"/>
      <c r="C28" s="1304"/>
      <c r="D28" s="1092" t="s">
        <v>34</v>
      </c>
      <c r="E28" s="1101" t="s">
        <v>32</v>
      </c>
      <c r="F28" s="1313">
        <f>_xlfn.XLOOKUP(L28,[1]III_CIII!$AI:$AI,[1]III_CIII!$T:$T)</f>
        <v>1.5219226865700004</v>
      </c>
      <c r="G28" s="1314" t="s">
        <v>302</v>
      </c>
      <c r="H28" s="1090"/>
      <c r="I28" s="1090"/>
      <c r="L28" s="768" t="s">
        <v>1603</v>
      </c>
      <c r="M28" s="309" t="s">
        <v>1603</v>
      </c>
    </row>
    <row r="29" spans="2:13" s="309" customFormat="1">
      <c r="B29" s="1309">
        <v>16</v>
      </c>
      <c r="C29" s="1302" t="s">
        <v>767</v>
      </c>
      <c r="D29" s="1092" t="s">
        <v>2657</v>
      </c>
      <c r="E29" s="1101" t="s">
        <v>33</v>
      </c>
      <c r="F29" s="1313">
        <f>_xlfn.XLOOKUP(L29,[1]III_CIII!$AI:$AI,[1]III_CIII!$T:$T)</f>
        <v>1.6123428750000004</v>
      </c>
      <c r="G29" s="1314" t="s">
        <v>302</v>
      </c>
      <c r="H29" s="1090"/>
      <c r="I29" s="1090"/>
      <c r="L29" s="768" t="s">
        <v>1604</v>
      </c>
      <c r="M29" s="309" t="s">
        <v>1604</v>
      </c>
    </row>
    <row r="30" spans="2:13" s="309" customFormat="1">
      <c r="B30" s="1310"/>
      <c r="C30" s="1303"/>
      <c r="D30" s="1092" t="s">
        <v>2653</v>
      </c>
      <c r="E30" s="1101" t="s">
        <v>33</v>
      </c>
      <c r="F30" s="1313">
        <f>_xlfn.XLOOKUP(L30,[1]III_CIII!$AI:$AI,[1]III_CIII!$T:$T)</f>
        <v>1.5478491600000004</v>
      </c>
      <c r="G30" s="1314" t="s">
        <v>302</v>
      </c>
      <c r="H30" s="1090"/>
      <c r="I30" s="1090"/>
      <c r="L30" s="768" t="s">
        <v>1605</v>
      </c>
      <c r="M30" s="309" t="s">
        <v>1605</v>
      </c>
    </row>
    <row r="31" spans="2:13" s="309" customFormat="1">
      <c r="B31" s="1310"/>
      <c r="C31" s="1303"/>
      <c r="D31" s="1092" t="s">
        <v>2652</v>
      </c>
      <c r="E31" s="1101" t="s">
        <v>33</v>
      </c>
      <c r="F31" s="1313">
        <f>_xlfn.XLOOKUP(L31,[1]III_CIII!$AI:$AI,[1]III_CIII!$T:$T)</f>
        <v>1.4627174562000003</v>
      </c>
      <c r="G31" s="1314" t="s">
        <v>302</v>
      </c>
      <c r="H31" s="1090"/>
      <c r="I31" s="1090"/>
      <c r="L31" s="768" t="s">
        <v>1606</v>
      </c>
      <c r="M31" s="309" t="s">
        <v>1606</v>
      </c>
    </row>
    <row r="32" spans="2:13" s="309" customFormat="1">
      <c r="B32" s="1311"/>
      <c r="C32" s="1304"/>
      <c r="D32" s="1092" t="s">
        <v>34</v>
      </c>
      <c r="E32" s="1101" t="s">
        <v>33</v>
      </c>
      <c r="F32" s="1313">
        <f>_xlfn.XLOOKUP(L32,[1]III_CIII!$AI:$AI,[1]III_CIII!$T:$T)</f>
        <v>1.3777405373160003</v>
      </c>
      <c r="G32" s="1314" t="s">
        <v>302</v>
      </c>
      <c r="H32" s="1090"/>
      <c r="I32" s="1090"/>
      <c r="L32" s="768" t="s">
        <v>1607</v>
      </c>
      <c r="M32" s="309" t="s">
        <v>1607</v>
      </c>
    </row>
    <row r="33" spans="2:16" s="309" customFormat="1" ht="15.75" customHeight="1">
      <c r="B33" s="1091">
        <v>17</v>
      </c>
      <c r="C33" s="1102" t="s">
        <v>210</v>
      </c>
      <c r="D33" s="1102"/>
      <c r="E33" s="1101"/>
      <c r="F33" s="1313">
        <f>_xlfn.XLOOKUP(L33,[1]III_CIII!$AI:$AI,[1]III_CIII!$T:$T)</f>
        <v>1.1061199159944188</v>
      </c>
      <c r="G33" s="1314" t="s">
        <v>302</v>
      </c>
      <c r="H33" s="1090"/>
      <c r="I33" s="1105"/>
      <c r="J33" s="315"/>
      <c r="K33" s="315"/>
      <c r="L33" s="768" t="s">
        <v>1608</v>
      </c>
      <c r="M33" s="315" t="s">
        <v>1608</v>
      </c>
    </row>
    <row r="34" spans="2:16" s="309" customFormat="1" ht="15.75" customHeight="1">
      <c r="B34" s="1091">
        <v>18</v>
      </c>
      <c r="C34" s="1106" t="s">
        <v>211</v>
      </c>
      <c r="D34" s="1102"/>
      <c r="E34" s="1101"/>
      <c r="F34" s="1313">
        <f>_xlfn.XLOOKUP(L34,[1]III_CIII!$AI:$AI,[1]III_CIII!$T:$T)</f>
        <v>1</v>
      </c>
      <c r="G34" s="1314" t="s">
        <v>302</v>
      </c>
      <c r="H34" s="1090"/>
      <c r="I34" s="1107"/>
      <c r="J34" s="311"/>
      <c r="K34" s="311"/>
      <c r="L34" s="768" t="s">
        <v>1609</v>
      </c>
      <c r="M34" s="311" t="s">
        <v>1609</v>
      </c>
      <c r="N34" s="311"/>
      <c r="O34" s="311"/>
      <c r="P34" s="311"/>
    </row>
    <row r="35" spans="2:16" s="309" customFormat="1">
      <c r="B35" s="1334" t="s">
        <v>2414</v>
      </c>
      <c r="C35" s="1334"/>
      <c r="D35" s="1334"/>
      <c r="E35" s="1334"/>
      <c r="F35" s="1334"/>
      <c r="G35" s="1334"/>
      <c r="H35" s="1090"/>
      <c r="I35" s="1090"/>
    </row>
    <row r="36" spans="2:16" s="309" customFormat="1">
      <c r="B36" s="1319" t="s">
        <v>2405</v>
      </c>
      <c r="C36" s="1320"/>
      <c r="D36" s="1320"/>
      <c r="E36" s="1321"/>
      <c r="F36" s="1096" t="s">
        <v>5</v>
      </c>
      <c r="G36" s="1096" t="s">
        <v>6</v>
      </c>
      <c r="H36" s="1097"/>
      <c r="I36" s="1097"/>
      <c r="J36" s="406"/>
      <c r="K36" s="406"/>
    </row>
    <row r="37" spans="2:16" s="309" customFormat="1">
      <c r="B37" s="1088">
        <v>19</v>
      </c>
      <c r="C37" s="1087" t="s">
        <v>195</v>
      </c>
      <c r="D37" s="1088" t="s">
        <v>302</v>
      </c>
      <c r="E37" s="1088" t="s">
        <v>196</v>
      </c>
      <c r="F37" s="1098">
        <f>_xlfn.XLOOKUP(L37,[1]III_CIII!$AI:$AI,[1]III_CIII!$S:$S)</f>
        <v>3.3660000000000001</v>
      </c>
      <c r="G37" s="1098">
        <f>_xlfn.XLOOKUP(M37,[1]III_CIII!$AI:$AI,[1]III_CIII!$T:$T)</f>
        <v>3.5640000000000005</v>
      </c>
      <c r="H37" s="1090"/>
      <c r="I37" s="1090"/>
      <c r="L37" s="761" t="s">
        <v>1610</v>
      </c>
      <c r="M37" s="309" t="s">
        <v>1610</v>
      </c>
    </row>
    <row r="38" spans="2:16" s="309" customFormat="1">
      <c r="B38" s="1088">
        <v>20</v>
      </c>
      <c r="C38" s="1087" t="s">
        <v>197</v>
      </c>
      <c r="D38" s="1088" t="s">
        <v>302</v>
      </c>
      <c r="E38" s="1088" t="s">
        <v>196</v>
      </c>
      <c r="F38" s="1098">
        <f>_xlfn.XLOOKUP(L38,[1]III_CIII!$AI:$AI,[1]III_CIII!$S:$S)</f>
        <v>3.2187375</v>
      </c>
      <c r="G38" s="1098">
        <f>_xlfn.XLOOKUP(M38,[1]III_CIII!$AI:$AI,[1]III_CIII!$T:$T)</f>
        <v>3.4080750000000002</v>
      </c>
      <c r="H38" s="1090"/>
      <c r="I38" s="1090"/>
      <c r="L38" s="761" t="s">
        <v>1611</v>
      </c>
      <c r="M38" s="309" t="s">
        <v>1611</v>
      </c>
    </row>
    <row r="39" spans="2:16" s="309" customFormat="1">
      <c r="B39" s="1088">
        <v>21</v>
      </c>
      <c r="C39" s="1087" t="s">
        <v>144</v>
      </c>
      <c r="D39" s="1088" t="s">
        <v>302</v>
      </c>
      <c r="E39" s="1088" t="s">
        <v>196</v>
      </c>
      <c r="F39" s="1098">
        <f>_xlfn.XLOOKUP(L39,[1]III_CIII!$AI:$AI,[1]III_CIII!$S:$S)</f>
        <v>3.2187375</v>
      </c>
      <c r="G39" s="1098">
        <f>_xlfn.XLOOKUP(M39,[1]III_CIII!$AI:$AI,[1]III_CIII!$T:$T)</f>
        <v>3.4080750000000002</v>
      </c>
      <c r="H39" s="1090"/>
      <c r="I39" s="1090"/>
      <c r="L39" s="761" t="s">
        <v>1612</v>
      </c>
      <c r="M39" s="309" t="s">
        <v>1612</v>
      </c>
    </row>
    <row r="40" spans="2:16" s="309" customFormat="1" ht="15" customHeight="1">
      <c r="B40" s="1088">
        <v>22</v>
      </c>
      <c r="C40" s="1087" t="s">
        <v>208</v>
      </c>
      <c r="D40" s="1088" t="s">
        <v>302</v>
      </c>
      <c r="E40" s="1088" t="s">
        <v>196</v>
      </c>
      <c r="F40" s="1098">
        <f>_xlfn.XLOOKUP(L40,[1]III_CIII!$AI:$AI,[1]III_CIII!$S:$S)</f>
        <v>2.6928000000000005</v>
      </c>
      <c r="G40" s="1098">
        <f>_xlfn.XLOOKUP(M40,[1]III_CIII!$AI:$AI,[1]III_CIII!$T:$T)</f>
        <v>2.8512000000000004</v>
      </c>
      <c r="H40" s="1090"/>
      <c r="I40" s="1090"/>
      <c r="L40" s="761" t="s">
        <v>1613</v>
      </c>
      <c r="M40" s="309" t="s">
        <v>1613</v>
      </c>
    </row>
    <row r="41" spans="2:16" s="309" customFormat="1">
      <c r="B41" s="1088">
        <v>23</v>
      </c>
      <c r="C41" s="1087" t="s">
        <v>199</v>
      </c>
      <c r="D41" s="1088" t="s">
        <v>302</v>
      </c>
      <c r="E41" s="1088" t="s">
        <v>196</v>
      </c>
      <c r="F41" s="1098">
        <f>_xlfn.XLOOKUP(L41,[1]III_CIII!$AI:$AI,[1]III_CIII!$S:$S)</f>
        <v>2.68228125</v>
      </c>
      <c r="G41" s="1098">
        <f>_xlfn.XLOOKUP(M41,[1]III_CIII!$AI:$AI,[1]III_CIII!$T:$T)</f>
        <v>2.8400625000000002</v>
      </c>
      <c r="H41" s="1090"/>
      <c r="I41" s="1090"/>
      <c r="L41" s="761" t="s">
        <v>1614</v>
      </c>
      <c r="M41" s="309" t="s">
        <v>1614</v>
      </c>
    </row>
    <row r="42" spans="2:16" s="309" customFormat="1">
      <c r="B42" s="1088">
        <v>24</v>
      </c>
      <c r="C42" s="1087" t="s">
        <v>16</v>
      </c>
      <c r="D42" s="1088" t="s">
        <v>302</v>
      </c>
      <c r="E42" s="1088" t="s">
        <v>196</v>
      </c>
      <c r="F42" s="1098">
        <f>_xlfn.XLOOKUP(L42,[1]III_CIII!$AI:$AI,[1]III_CIII!$S:$S)</f>
        <v>2.5034624999999995</v>
      </c>
      <c r="G42" s="1098">
        <f>_xlfn.XLOOKUP(M42,[1]III_CIII!$AI:$AI,[1]III_CIII!$T:$T)</f>
        <v>2.650725</v>
      </c>
      <c r="H42" s="1090"/>
      <c r="I42" s="1090"/>
      <c r="L42" s="761" t="s">
        <v>1615</v>
      </c>
      <c r="M42" s="309" t="s">
        <v>1615</v>
      </c>
    </row>
    <row r="43" spans="2:16" s="309" customFormat="1">
      <c r="B43" s="1088">
        <v>25</v>
      </c>
      <c r="C43" s="1087" t="s">
        <v>200</v>
      </c>
      <c r="D43" s="1088" t="s">
        <v>302</v>
      </c>
      <c r="E43" s="1088" t="s">
        <v>196</v>
      </c>
      <c r="F43" s="1098">
        <f>_xlfn.XLOOKUP(L43,[1]III_CIII!$AI:$AI,[1]III_CIII!$S:$S)</f>
        <v>2.3745150000000002</v>
      </c>
      <c r="G43" s="1098">
        <f>_xlfn.XLOOKUP(M43,[1]III_CIII!$AI:$AI,[1]III_CIII!$T:$T)</f>
        <v>2.3745150000000002</v>
      </c>
      <c r="H43" s="1090"/>
      <c r="I43" s="1090"/>
      <c r="L43" s="761" t="s">
        <v>1616</v>
      </c>
      <c r="M43" s="309" t="s">
        <v>1616</v>
      </c>
    </row>
    <row r="44" spans="2:16" s="309" customFormat="1">
      <c r="B44" s="1088">
        <v>26</v>
      </c>
      <c r="C44" s="1087" t="s">
        <v>201</v>
      </c>
      <c r="D44" s="1088" t="s">
        <v>302</v>
      </c>
      <c r="E44" s="1087" t="s">
        <v>202</v>
      </c>
      <c r="F44" s="1098">
        <f>_xlfn.XLOOKUP(L44,[1]III_CIII!$AI:$AI,[1]III_CIII!$S:$S)</f>
        <v>1.697782887501383</v>
      </c>
      <c r="G44" s="1098">
        <f>_xlfn.XLOOKUP(M44,[1]III_CIII!$AI:$AI,[1]III_CIII!$T:$T)</f>
        <v>1.9973916323545682</v>
      </c>
      <c r="H44" s="1090"/>
      <c r="I44" s="1108"/>
      <c r="L44" s="761" t="s">
        <v>1617</v>
      </c>
      <c r="M44" s="309" t="s">
        <v>1617</v>
      </c>
    </row>
    <row r="45" spans="2:16" s="309" customFormat="1" ht="14.25" customHeight="1">
      <c r="B45" s="1088">
        <v>27</v>
      </c>
      <c r="C45" s="1087" t="s">
        <v>98</v>
      </c>
      <c r="D45" s="1088" t="s">
        <v>302</v>
      </c>
      <c r="E45" s="1087"/>
      <c r="F45" s="1098">
        <f>_xlfn.XLOOKUP(L45,[1]III_CIII!$AI:$AI,[1]III_CIII!$S:$S)</f>
        <v>1.4148190729178192</v>
      </c>
      <c r="G45" s="1098">
        <f>_xlfn.XLOOKUP(M45,[1]III_CIII!$AI:$AI,[1]III_CIII!$T:$T)</f>
        <v>1.6644930269621403</v>
      </c>
      <c r="H45" s="1090"/>
      <c r="I45" s="1090"/>
      <c r="L45" s="761" t="s">
        <v>1618</v>
      </c>
      <c r="M45" s="309" t="s">
        <v>1618</v>
      </c>
    </row>
    <row r="46" spans="2:16" s="309" customFormat="1">
      <c r="B46" s="1319" t="s">
        <v>2434</v>
      </c>
      <c r="C46" s="1320"/>
      <c r="D46" s="1320"/>
      <c r="E46" s="1321"/>
      <c r="F46" s="1322" t="s">
        <v>19</v>
      </c>
      <c r="G46" s="1323"/>
      <c r="H46" s="1090"/>
      <c r="I46" s="1090"/>
    </row>
    <row r="47" spans="2:16" s="309" customFormat="1">
      <c r="B47" s="1309">
        <v>28</v>
      </c>
      <c r="C47" s="1302" t="s">
        <v>771</v>
      </c>
      <c r="D47" s="1092" t="s">
        <v>730</v>
      </c>
      <c r="E47" s="1101" t="s">
        <v>205</v>
      </c>
      <c r="F47" s="1313">
        <f>_xlfn.XLOOKUP(L47,[1]III_CIII!$AI:$AI,[1]III_CIII!$T:$T)</f>
        <v>1.8703177350000004</v>
      </c>
      <c r="G47" s="1314" t="s">
        <v>302</v>
      </c>
      <c r="H47" s="1090"/>
      <c r="I47" s="1090"/>
      <c r="L47" s="768" t="s">
        <v>1619</v>
      </c>
      <c r="M47" s="309" t="s">
        <v>1619</v>
      </c>
    </row>
    <row r="48" spans="2:16" s="309" customFormat="1">
      <c r="B48" s="1310"/>
      <c r="C48" s="1303"/>
      <c r="D48" s="1092" t="s">
        <v>87</v>
      </c>
      <c r="E48" s="1101" t="s">
        <v>7</v>
      </c>
      <c r="F48" s="1313">
        <f>_xlfn.XLOOKUP(L48,[1]III_CIII!$AI:$AI,[1]III_CIII!$T:$T)</f>
        <v>1.7219821905000003</v>
      </c>
      <c r="G48" s="1314" t="s">
        <v>302</v>
      </c>
      <c r="H48" s="1090"/>
      <c r="I48" s="1090"/>
      <c r="L48" s="768" t="s">
        <v>1620</v>
      </c>
      <c r="M48" s="309" t="s">
        <v>1620</v>
      </c>
    </row>
    <row r="49" spans="2:13" s="309" customFormat="1">
      <c r="B49" s="1310"/>
      <c r="C49" s="1303"/>
      <c r="D49" s="1092" t="s">
        <v>88</v>
      </c>
      <c r="E49" s="1101" t="s">
        <v>7</v>
      </c>
      <c r="F49" s="1313">
        <f>_xlfn.XLOOKUP(L49,[1]III_CIII!$AI:$AI,[1]III_CIII!$T:$T)</f>
        <v>1.6107305321250005</v>
      </c>
      <c r="G49" s="1314" t="s">
        <v>302</v>
      </c>
      <c r="H49" s="1090"/>
      <c r="I49" s="1090"/>
      <c r="L49" s="768" t="s">
        <v>1621</v>
      </c>
      <c r="M49" s="309" t="s">
        <v>1621</v>
      </c>
    </row>
    <row r="50" spans="2:13" s="309" customFormat="1">
      <c r="B50" s="1311"/>
      <c r="C50" s="1304"/>
      <c r="D50" s="1092" t="s">
        <v>34</v>
      </c>
      <c r="E50" s="1101" t="s">
        <v>7</v>
      </c>
      <c r="F50" s="1313">
        <f>_xlfn.XLOOKUP(L50,[1]III_CIII!$AI:$AI,[1]III_CIII!$T:$T)</f>
        <v>1.5219226865700004</v>
      </c>
      <c r="G50" s="1314" t="s">
        <v>302</v>
      </c>
      <c r="H50" s="1090"/>
      <c r="I50" s="1090"/>
      <c r="L50" s="768" t="s">
        <v>1622</v>
      </c>
      <c r="M50" s="309" t="s">
        <v>1622</v>
      </c>
    </row>
    <row r="51" spans="2:13" s="309" customFormat="1" ht="25.5">
      <c r="B51" s="130">
        <v>29</v>
      </c>
      <c r="C51" s="823" t="s">
        <v>769</v>
      </c>
      <c r="D51" s="822" t="s">
        <v>656</v>
      </c>
      <c r="E51" s="812" t="s">
        <v>7</v>
      </c>
      <c r="F51" s="1315">
        <f>_xlfn.XLOOKUP(L51,[1]III_CIII!$AI:$AI,[1]III_CIII!$T:$T)</f>
        <v>1.7768018482500003</v>
      </c>
      <c r="G51" s="1316" t="s">
        <v>302</v>
      </c>
      <c r="L51" s="768" t="s">
        <v>1623</v>
      </c>
      <c r="M51" s="309" t="s">
        <v>1623</v>
      </c>
    </row>
    <row r="52" spans="2:13" s="309" customFormat="1" ht="14.25" customHeight="1">
      <c r="B52" s="130">
        <v>30</v>
      </c>
      <c r="C52" s="823" t="s">
        <v>765</v>
      </c>
      <c r="D52" s="822" t="s">
        <v>763</v>
      </c>
      <c r="E52" s="812" t="s">
        <v>7</v>
      </c>
      <c r="F52" s="1315">
        <f>_xlfn.XLOOKUP(L52,[1]III_CIII!$AI:$AI,[1]III_CIII!$T:$T)</f>
        <v>1.6358830809750002</v>
      </c>
      <c r="G52" s="1316" t="s">
        <v>302</v>
      </c>
      <c r="L52" s="768" t="s">
        <v>1624</v>
      </c>
      <c r="M52" s="309" t="s">
        <v>1624</v>
      </c>
    </row>
    <row r="53" spans="2:13" s="309" customFormat="1" ht="15.75" customHeight="1">
      <c r="B53" s="130">
        <v>31</v>
      </c>
      <c r="C53" s="249" t="s">
        <v>209</v>
      </c>
      <c r="D53" s="822"/>
      <c r="E53" s="812" t="s">
        <v>7</v>
      </c>
      <c r="F53" s="1315">
        <f>_xlfn.XLOOKUP(L53,[1]III_CIII!$AI:$AI,[1]III_CIII!$T:$T)</f>
        <v>1.5704622688218755</v>
      </c>
      <c r="G53" s="1316" t="s">
        <v>302</v>
      </c>
      <c r="L53" s="768" t="s">
        <v>1625</v>
      </c>
      <c r="M53" s="309" t="s">
        <v>1625</v>
      </c>
    </row>
    <row r="54" spans="2:13" s="309" customFormat="1" ht="25.5">
      <c r="B54" s="130">
        <v>32</v>
      </c>
      <c r="C54" s="823" t="s">
        <v>769</v>
      </c>
      <c r="D54" s="822" t="s">
        <v>34</v>
      </c>
      <c r="E54" s="812" t="s">
        <v>7</v>
      </c>
      <c r="F54" s="1315">
        <f>_xlfn.XLOOKUP(L54,[1]III_CIII!$AI:$AI,[1]III_CIII!$T:$T)</f>
        <v>1.4838746194057504</v>
      </c>
      <c r="G54" s="1316" t="s">
        <v>302</v>
      </c>
      <c r="L54" s="768" t="s">
        <v>1626</v>
      </c>
      <c r="M54" s="309" t="s">
        <v>1626</v>
      </c>
    </row>
    <row r="55" spans="2:13" s="309" customFormat="1">
      <c r="B55" s="1281">
        <v>33</v>
      </c>
      <c r="C55" s="1294" t="s">
        <v>766</v>
      </c>
      <c r="D55" s="574" t="s">
        <v>87</v>
      </c>
      <c r="E55" s="812" t="s">
        <v>32</v>
      </c>
      <c r="F55" s="1315">
        <f>_xlfn.XLOOKUP(L55,[1]III_CIII!$AI:$AI,[1]III_CIII!$T:$T)</f>
        <v>1.7413303050000004</v>
      </c>
      <c r="G55" s="1316" t="s">
        <v>302</v>
      </c>
      <c r="L55" s="768" t="s">
        <v>1627</v>
      </c>
      <c r="M55" s="309" t="s">
        <v>1627</v>
      </c>
    </row>
    <row r="56" spans="2:13" s="309" customFormat="1">
      <c r="B56" s="1282"/>
      <c r="C56" s="1308"/>
      <c r="D56" s="574" t="s">
        <v>88</v>
      </c>
      <c r="E56" s="812" t="s">
        <v>32</v>
      </c>
      <c r="F56" s="1315">
        <f>_xlfn.XLOOKUP(L56,[1]III_CIII!$AI:$AI,[1]III_CIII!$T:$T)</f>
        <v>1.6020238806000004</v>
      </c>
      <c r="G56" s="1316" t="s">
        <v>302</v>
      </c>
      <c r="L56" s="768" t="s">
        <v>1628</v>
      </c>
      <c r="M56" s="309" t="s">
        <v>1628</v>
      </c>
    </row>
    <row r="57" spans="2:13" s="309" customFormat="1">
      <c r="B57" s="1282"/>
      <c r="C57" s="1308"/>
      <c r="D57" s="574" t="s">
        <v>458</v>
      </c>
      <c r="E57" s="812" t="s">
        <v>32</v>
      </c>
      <c r="F57" s="1315">
        <f>_xlfn.XLOOKUP(L57,[1]III_CIII!$AI:$AI,[1]III_CIII!$T:$T)</f>
        <v>1.4888374107750004</v>
      </c>
      <c r="G57" s="1316" t="s">
        <v>302</v>
      </c>
      <c r="L57" s="768" t="s">
        <v>1629</v>
      </c>
      <c r="M57" s="309" t="s">
        <v>1629</v>
      </c>
    </row>
    <row r="58" spans="2:13" s="309" customFormat="1">
      <c r="B58" s="1283"/>
      <c r="C58" s="1295"/>
      <c r="D58" s="574" t="s">
        <v>34</v>
      </c>
      <c r="E58" s="812" t="s">
        <v>32</v>
      </c>
      <c r="F58" s="1315">
        <f>_xlfn.XLOOKUP(L58,[1]III_CIII!$AI:$AI,[1]III_CIII!$T:$T)</f>
        <v>1.4458265522415004</v>
      </c>
      <c r="G58" s="1316" t="s">
        <v>302</v>
      </c>
      <c r="L58" s="768" t="s">
        <v>1630</v>
      </c>
      <c r="M58" s="309" t="s">
        <v>1630</v>
      </c>
    </row>
    <row r="59" spans="2:13" s="309" customFormat="1">
      <c r="B59" s="1281">
        <v>34</v>
      </c>
      <c r="C59" s="1294" t="s">
        <v>770</v>
      </c>
      <c r="D59" s="574" t="s">
        <v>2658</v>
      </c>
      <c r="E59" s="812" t="s">
        <v>33</v>
      </c>
      <c r="F59" s="1315">
        <v>1.4965132943286845</v>
      </c>
      <c r="G59" s="1316" t="s">
        <v>302</v>
      </c>
      <c r="L59" s="768" t="s">
        <v>1631</v>
      </c>
      <c r="M59" s="309" t="s">
        <v>1631</v>
      </c>
    </row>
    <row r="60" spans="2:13" s="309" customFormat="1">
      <c r="B60" s="1282"/>
      <c r="C60" s="1308"/>
      <c r="D60" s="574" t="s">
        <v>2653</v>
      </c>
      <c r="E60" s="812" t="s">
        <v>33</v>
      </c>
      <c r="F60" s="1315">
        <v>1.4655941776781798</v>
      </c>
      <c r="G60" s="1316" t="s">
        <v>302</v>
      </c>
      <c r="L60" s="768" t="s">
        <v>1632</v>
      </c>
      <c r="M60" s="309" t="s">
        <v>1632</v>
      </c>
    </row>
    <row r="61" spans="2:13" s="309" customFormat="1">
      <c r="B61" s="1282"/>
      <c r="C61" s="1308"/>
      <c r="D61" s="574" t="s">
        <v>2652</v>
      </c>
      <c r="E61" s="812" t="s">
        <v>33</v>
      </c>
      <c r="F61" s="1315">
        <v>1.4304106889578458</v>
      </c>
      <c r="G61" s="1316" t="s">
        <v>302</v>
      </c>
      <c r="L61" s="768" t="s">
        <v>1633</v>
      </c>
      <c r="M61" s="309" t="s">
        <v>1633</v>
      </c>
    </row>
    <row r="62" spans="2:13" s="309" customFormat="1">
      <c r="B62" s="1283"/>
      <c r="C62" s="1295"/>
      <c r="D62" s="574" t="s">
        <v>34</v>
      </c>
      <c r="E62" s="812" t="s">
        <v>33</v>
      </c>
      <c r="F62" s="1315">
        <v>1.4056116584304281</v>
      </c>
      <c r="G62" s="1316" t="s">
        <v>302</v>
      </c>
      <c r="L62" s="768" t="s">
        <v>1634</v>
      </c>
      <c r="M62" s="309" t="s">
        <v>1634</v>
      </c>
    </row>
    <row r="63" spans="2:13" s="309" customFormat="1">
      <c r="B63" s="130">
        <v>35</v>
      </c>
      <c r="C63" s="821" t="s">
        <v>210</v>
      </c>
      <c r="D63" s="54" t="s">
        <v>302</v>
      </c>
      <c r="E63" s="812"/>
      <c r="F63" s="1315">
        <v>1.1061199159944188</v>
      </c>
      <c r="G63" s="1316" t="s">
        <v>302</v>
      </c>
      <c r="L63" s="768" t="s">
        <v>1635</v>
      </c>
      <c r="M63" s="309" t="s">
        <v>1635</v>
      </c>
    </row>
    <row r="64" spans="2:13" s="309" customFormat="1">
      <c r="B64" s="130">
        <v>36</v>
      </c>
      <c r="C64" s="821" t="s">
        <v>211</v>
      </c>
      <c r="D64" s="54" t="s">
        <v>302</v>
      </c>
      <c r="E64" s="812"/>
      <c r="F64" s="1315">
        <v>1</v>
      </c>
      <c r="G64" s="1316" t="s">
        <v>302</v>
      </c>
      <c r="L64" s="768" t="s">
        <v>1636</v>
      </c>
      <c r="M64" s="309" t="s">
        <v>1636</v>
      </c>
    </row>
    <row r="65" spans="2:9">
      <c r="B65" s="118" t="s">
        <v>97</v>
      </c>
      <c r="C65" s="22"/>
      <c r="D65" s="22"/>
      <c r="E65" s="22"/>
      <c r="F65" s="22"/>
      <c r="G65" s="583"/>
    </row>
    <row r="66" spans="2:9" s="309" customFormat="1">
      <c r="B66" s="30" t="s">
        <v>2399</v>
      </c>
      <c r="C66" s="22"/>
      <c r="D66" s="22"/>
      <c r="E66" s="22"/>
      <c r="F66" s="22"/>
      <c r="G66" s="583"/>
      <c r="H66" s="588"/>
      <c r="I66" s="588"/>
    </row>
    <row r="67" spans="2:9" ht="32.25" customHeight="1">
      <c r="B67" s="1278" t="s">
        <v>2415</v>
      </c>
      <c r="C67" s="1278"/>
      <c r="D67" s="1278"/>
      <c r="E67" s="1278"/>
      <c r="F67" s="1278"/>
      <c r="G67" s="1278"/>
    </row>
  </sheetData>
  <mergeCells count="61">
    <mergeCell ref="F64:G64"/>
    <mergeCell ref="F59:G59"/>
    <mergeCell ref="F60:G60"/>
    <mergeCell ref="F61:G61"/>
    <mergeCell ref="F62:G62"/>
    <mergeCell ref="F63:G63"/>
    <mergeCell ref="F54:G54"/>
    <mergeCell ref="F55:G55"/>
    <mergeCell ref="F56:G56"/>
    <mergeCell ref="F57:G57"/>
    <mergeCell ref="F58:G58"/>
    <mergeCell ref="F49:G49"/>
    <mergeCell ref="F50:G50"/>
    <mergeCell ref="F51:G51"/>
    <mergeCell ref="F52:G52"/>
    <mergeCell ref="F53:G53"/>
    <mergeCell ref="F32:G32"/>
    <mergeCell ref="F33:G33"/>
    <mergeCell ref="F34:G34"/>
    <mergeCell ref="F47:G47"/>
    <mergeCell ref="F48:G48"/>
    <mergeCell ref="C17:C20"/>
    <mergeCell ref="B36:E36"/>
    <mergeCell ref="B46:E46"/>
    <mergeCell ref="F46:G46"/>
    <mergeCell ref="C55:C58"/>
    <mergeCell ref="B17:B20"/>
    <mergeCell ref="F17:G17"/>
    <mergeCell ref="F18:G18"/>
    <mergeCell ref="F19:G19"/>
    <mergeCell ref="F20:G20"/>
    <mergeCell ref="F21:G21"/>
    <mergeCell ref="F22:G22"/>
    <mergeCell ref="F23:G23"/>
    <mergeCell ref="F24:G24"/>
    <mergeCell ref="F25:G25"/>
    <mergeCell ref="F26:G26"/>
    <mergeCell ref="C59:C62"/>
    <mergeCell ref="C47:C50"/>
    <mergeCell ref="C25:C28"/>
    <mergeCell ref="C29:C32"/>
    <mergeCell ref="B67:G67"/>
    <mergeCell ref="B55:B58"/>
    <mergeCell ref="B59:B62"/>
    <mergeCell ref="B25:B28"/>
    <mergeCell ref="B29:B32"/>
    <mergeCell ref="B47:B50"/>
    <mergeCell ref="B35:G35"/>
    <mergeCell ref="F27:G27"/>
    <mergeCell ref="F28:G28"/>
    <mergeCell ref="F29:G29"/>
    <mergeCell ref="F30:G30"/>
    <mergeCell ref="F31:G31"/>
    <mergeCell ref="B1:G1"/>
    <mergeCell ref="B2:G2"/>
    <mergeCell ref="B6:E6"/>
    <mergeCell ref="B16:E16"/>
    <mergeCell ref="F16:G16"/>
    <mergeCell ref="F3:G3"/>
    <mergeCell ref="F4:G4"/>
    <mergeCell ref="B5:G5"/>
  </mergeCells>
  <pageMargins left="0.31496062992125984" right="0.19685039370078741" top="0.35433070866141736" bottom="0.19685039370078741" header="0.31496062992125984" footer="0.19685039370078741"/>
  <pageSetup paperSize="9" firstPageNumber="62" fitToHeight="0"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aie9">
    <tabColor indexed="11"/>
  </sheetPr>
  <dimension ref="A1:L43"/>
  <sheetViews>
    <sheetView zoomScale="69" zoomScaleNormal="100" workbookViewId="0">
      <selection activeCell="F32" sqref="F32:G32"/>
    </sheetView>
  </sheetViews>
  <sheetFormatPr defaultColWidth="10.28515625" defaultRowHeight="12.75"/>
  <cols>
    <col min="1" max="1" width="2.7109375" style="22" customWidth="1"/>
    <col min="2" max="2" width="5.42578125" style="22" customWidth="1"/>
    <col min="3" max="3" width="41" style="22" customWidth="1"/>
    <col min="4" max="4" width="16.42578125" style="22" customWidth="1"/>
    <col min="5" max="5" width="9.140625" style="22" customWidth="1"/>
    <col min="6" max="7" width="12.42578125" style="831" customWidth="1"/>
    <col min="8" max="10" width="10.28515625" style="22"/>
    <col min="11" max="11" width="0" style="22" hidden="1" customWidth="1"/>
    <col min="12" max="12" width="16" style="22" hidden="1" customWidth="1"/>
    <col min="13" max="16384" width="10.28515625" style="22"/>
  </cols>
  <sheetData>
    <row r="1" spans="1:12">
      <c r="A1" s="1317" t="s">
        <v>193</v>
      </c>
      <c r="B1" s="1317"/>
      <c r="C1" s="1317"/>
      <c r="D1" s="1317"/>
      <c r="E1" s="1317"/>
      <c r="F1" s="1317"/>
      <c r="G1" s="1317"/>
    </row>
    <row r="2" spans="1:12">
      <c r="A2" s="1317"/>
      <c r="B2" s="1317"/>
      <c r="C2" s="1317"/>
      <c r="D2" s="1317"/>
      <c r="E2" s="1317"/>
      <c r="F2" s="1317"/>
      <c r="G2" s="1317"/>
    </row>
    <row r="3" spans="1:12">
      <c r="A3" s="813"/>
      <c r="B3" s="813"/>
      <c r="C3" s="813"/>
      <c r="D3" s="813"/>
      <c r="E3" s="813"/>
      <c r="F3" s="813"/>
      <c r="G3" s="813"/>
    </row>
    <row r="4" spans="1:12" ht="27" customHeight="1">
      <c r="B4" s="1273" t="s">
        <v>2416</v>
      </c>
      <c r="C4" s="1273"/>
      <c r="D4" s="1273"/>
      <c r="E4" s="1273"/>
      <c r="F4" s="1273"/>
      <c r="G4" s="1273"/>
    </row>
    <row r="5" spans="1:12">
      <c r="B5" s="538"/>
      <c r="C5" s="538"/>
      <c r="D5" s="538"/>
      <c r="E5" s="538"/>
      <c r="F5" s="538"/>
      <c r="G5" s="538"/>
    </row>
    <row r="6" spans="1:12" s="28" customFormat="1">
      <c r="B6" s="824"/>
      <c r="C6" s="825"/>
      <c r="D6" s="825"/>
      <c r="E6" s="825"/>
      <c r="F6" s="1341"/>
      <c r="G6" s="1341"/>
    </row>
    <row r="7" spans="1:12" s="28" customFormat="1" ht="38.25" customHeight="1">
      <c r="B7" s="826" t="s">
        <v>194</v>
      </c>
      <c r="C7" s="814" t="s">
        <v>2</v>
      </c>
      <c r="D7" s="542" t="s">
        <v>747</v>
      </c>
      <c r="E7" s="814" t="s">
        <v>3</v>
      </c>
      <c r="F7" s="1342" t="s">
        <v>2402</v>
      </c>
      <c r="G7" s="1343"/>
    </row>
    <row r="8" spans="1:12" s="30" customFormat="1">
      <c r="B8" s="1275" t="s">
        <v>2405</v>
      </c>
      <c r="C8" s="1276"/>
      <c r="D8" s="1276"/>
      <c r="E8" s="1277"/>
      <c r="F8" s="573" t="s">
        <v>5</v>
      </c>
      <c r="G8" s="573" t="s">
        <v>6</v>
      </c>
      <c r="H8" s="827"/>
      <c r="I8" s="827"/>
      <c r="J8" s="827"/>
      <c r="K8" s="827"/>
    </row>
    <row r="9" spans="1:12" s="28" customFormat="1" ht="18.75" customHeight="1">
      <c r="B9" s="160">
        <v>1</v>
      </c>
      <c r="C9" s="28" t="s">
        <v>212</v>
      </c>
      <c r="D9" s="5" t="s">
        <v>302</v>
      </c>
      <c r="E9" s="828" t="s">
        <v>7</v>
      </c>
      <c r="F9" s="96">
        <f>_xlfn.XLOOKUP(L9,[1]III_CIV!$AI:$AI,[1]III_CIV!$S:$S)</f>
        <v>3.2076000000000007</v>
      </c>
      <c r="G9" s="96">
        <f>_xlfn.XLOOKUP(L9,[1]III_CIV!$AI:$AI,[1]III_CIV!$T:$T)</f>
        <v>3.5640000000000005</v>
      </c>
      <c r="H9" s="156"/>
      <c r="L9" s="761" t="s">
        <v>1637</v>
      </c>
    </row>
    <row r="10" spans="1:12" s="28" customFormat="1" ht="15" customHeight="1">
      <c r="B10" s="160">
        <v>2</v>
      </c>
      <c r="C10" s="829" t="s">
        <v>213</v>
      </c>
      <c r="D10" s="6" t="s">
        <v>302</v>
      </c>
      <c r="E10" s="828" t="s">
        <v>7</v>
      </c>
      <c r="F10" s="96">
        <f>_xlfn.XLOOKUP(L10,[1]III_CIV!$AI:$AI,[1]III_CIV!$S:$S)</f>
        <v>2.5660800000000004</v>
      </c>
      <c r="G10" s="96">
        <f>_xlfn.XLOOKUP(L10,[1]III_CIV!$AI:$AI,[1]III_CIV!$T:$T)</f>
        <v>2.8512000000000004</v>
      </c>
      <c r="H10" s="30"/>
      <c r="L10" s="761" t="s">
        <v>1638</v>
      </c>
    </row>
    <row r="11" spans="1:12" s="30" customFormat="1">
      <c r="B11" s="1275" t="s">
        <v>2434</v>
      </c>
      <c r="C11" s="1276"/>
      <c r="D11" s="1276"/>
      <c r="E11" s="1277"/>
      <c r="F11" s="1279" t="s">
        <v>19</v>
      </c>
      <c r="G11" s="1280"/>
    </row>
    <row r="12" spans="1:12" s="28" customFormat="1">
      <c r="B12" s="1335">
        <v>3</v>
      </c>
      <c r="C12" s="1344" t="s">
        <v>772</v>
      </c>
      <c r="D12" s="574" t="s">
        <v>730</v>
      </c>
      <c r="E12" s="4" t="s">
        <v>205</v>
      </c>
      <c r="F12" s="1347">
        <v>1.9189999999999998</v>
      </c>
      <c r="G12" s="1348"/>
      <c r="L12" s="768" t="s">
        <v>1639</v>
      </c>
    </row>
    <row r="13" spans="1:12" s="28" customFormat="1">
      <c r="B13" s="1336"/>
      <c r="C13" s="1345"/>
      <c r="D13" s="574" t="s">
        <v>87</v>
      </c>
      <c r="E13" s="830" t="s">
        <v>205</v>
      </c>
      <c r="F13" s="1347">
        <v>1.7270999999999999</v>
      </c>
      <c r="G13" s="1348"/>
      <c r="L13" s="768" t="s">
        <v>1640</v>
      </c>
    </row>
    <row r="14" spans="1:12" s="28" customFormat="1">
      <c r="B14" s="1336"/>
      <c r="C14" s="1345"/>
      <c r="D14" s="574" t="s">
        <v>88</v>
      </c>
      <c r="E14" s="830" t="s">
        <v>205</v>
      </c>
      <c r="F14" s="1347">
        <v>1.5543899999999999</v>
      </c>
      <c r="G14" s="1348"/>
      <c r="L14" s="768" t="s">
        <v>1641</v>
      </c>
    </row>
    <row r="15" spans="1:12" s="28" customFormat="1">
      <c r="B15" s="1337"/>
      <c r="C15" s="1346"/>
      <c r="D15" s="574" t="s">
        <v>34</v>
      </c>
      <c r="E15" s="830" t="s">
        <v>205</v>
      </c>
      <c r="F15" s="1347">
        <v>1.4300387999999999</v>
      </c>
      <c r="G15" s="1348"/>
      <c r="L15" s="768" t="s">
        <v>1642</v>
      </c>
    </row>
    <row r="16" spans="1:12" s="28" customFormat="1">
      <c r="B16" s="1335">
        <v>4</v>
      </c>
      <c r="C16" s="1338" t="s">
        <v>773</v>
      </c>
      <c r="D16" s="575" t="s">
        <v>87</v>
      </c>
      <c r="E16" s="4" t="s">
        <v>7</v>
      </c>
      <c r="F16" s="1347">
        <v>1.7270999999999999</v>
      </c>
      <c r="G16" s="1348"/>
      <c r="L16" s="768" t="s">
        <v>1643</v>
      </c>
    </row>
    <row r="17" spans="2:12" s="28" customFormat="1">
      <c r="B17" s="1336"/>
      <c r="C17" s="1339"/>
      <c r="D17" s="574" t="s">
        <v>88</v>
      </c>
      <c r="E17" s="830" t="s">
        <v>7</v>
      </c>
      <c r="F17" s="1347">
        <v>1.5543899999999999</v>
      </c>
      <c r="G17" s="1348"/>
      <c r="L17" s="768" t="s">
        <v>1644</v>
      </c>
    </row>
    <row r="18" spans="2:12" s="28" customFormat="1">
      <c r="B18" s="1336"/>
      <c r="C18" s="1339"/>
      <c r="D18" s="574" t="s">
        <v>458</v>
      </c>
      <c r="E18" s="830" t="s">
        <v>7</v>
      </c>
      <c r="F18" s="1347">
        <v>1.4300387999999999</v>
      </c>
      <c r="G18" s="1348"/>
      <c r="L18" s="768" t="s">
        <v>1645</v>
      </c>
    </row>
    <row r="19" spans="2:12" s="28" customFormat="1">
      <c r="B19" s="1337"/>
      <c r="C19" s="1340"/>
      <c r="D19" s="574" t="s">
        <v>34</v>
      </c>
      <c r="E19" s="830" t="s">
        <v>7</v>
      </c>
      <c r="F19" s="1347">
        <v>1.315635696</v>
      </c>
      <c r="G19" s="1348"/>
      <c r="L19" s="768" t="s">
        <v>1646</v>
      </c>
    </row>
    <row r="20" spans="2:12" s="28" customFormat="1">
      <c r="B20" s="1335">
        <v>5</v>
      </c>
      <c r="C20" s="1338" t="s">
        <v>774</v>
      </c>
      <c r="D20" s="575" t="s">
        <v>87</v>
      </c>
      <c r="E20" s="830" t="s">
        <v>32</v>
      </c>
      <c r="F20" s="1347">
        <v>1.9348114500000004</v>
      </c>
      <c r="G20" s="1348"/>
      <c r="L20" s="768" t="s">
        <v>1647</v>
      </c>
    </row>
    <row r="21" spans="2:12" s="28" customFormat="1">
      <c r="B21" s="1336"/>
      <c r="C21" s="1339"/>
      <c r="D21" s="574" t="s">
        <v>88</v>
      </c>
      <c r="E21" s="830" t="s">
        <v>32</v>
      </c>
      <c r="F21" s="1347">
        <v>1.7413303050000004</v>
      </c>
      <c r="G21" s="1348"/>
      <c r="L21" s="768" t="s">
        <v>1648</v>
      </c>
    </row>
    <row r="22" spans="2:12" s="28" customFormat="1">
      <c r="B22" s="1336"/>
      <c r="C22" s="1339"/>
      <c r="D22" s="574" t="s">
        <v>458</v>
      </c>
      <c r="E22" s="830" t="s">
        <v>32</v>
      </c>
      <c r="F22" s="1347">
        <v>1.5671972745000005</v>
      </c>
      <c r="G22" s="1348"/>
      <c r="L22" s="768" t="s">
        <v>1649</v>
      </c>
    </row>
    <row r="23" spans="2:12" s="28" customFormat="1">
      <c r="B23" s="1337"/>
      <c r="C23" s="1340"/>
      <c r="D23" s="574" t="s">
        <v>34</v>
      </c>
      <c r="E23" s="830" t="s">
        <v>32</v>
      </c>
      <c r="F23" s="1347">
        <v>1.5219226865700004</v>
      </c>
      <c r="G23" s="1348"/>
      <c r="L23" s="768" t="s">
        <v>1650</v>
      </c>
    </row>
    <row r="24" spans="2:12" s="28" customFormat="1">
      <c r="B24" s="1335">
        <v>6</v>
      </c>
      <c r="C24" s="1338" t="s">
        <v>778</v>
      </c>
      <c r="D24" s="574" t="s">
        <v>2657</v>
      </c>
      <c r="E24" s="4" t="s">
        <v>33</v>
      </c>
      <c r="F24" s="1347">
        <v>1.4965132943286845</v>
      </c>
      <c r="G24" s="1348"/>
      <c r="L24" s="768" t="s">
        <v>1651</v>
      </c>
    </row>
    <row r="25" spans="2:12" s="28" customFormat="1">
      <c r="B25" s="1336"/>
      <c r="C25" s="1339"/>
      <c r="D25" s="574" t="s">
        <v>2654</v>
      </c>
      <c r="E25" s="830" t="s">
        <v>33</v>
      </c>
      <c r="F25" s="1347">
        <v>1.4655941776781798</v>
      </c>
      <c r="G25" s="1348"/>
      <c r="L25" s="768" t="s">
        <v>1652</v>
      </c>
    </row>
    <row r="26" spans="2:12" s="28" customFormat="1">
      <c r="B26" s="1336"/>
      <c r="C26" s="1339"/>
      <c r="D26" s="574" t="s">
        <v>2653</v>
      </c>
      <c r="E26" s="830" t="s">
        <v>33</v>
      </c>
      <c r="F26" s="1347">
        <v>1.4304106889578458</v>
      </c>
      <c r="G26" s="1348"/>
      <c r="L26" s="768" t="s">
        <v>1653</v>
      </c>
    </row>
    <row r="27" spans="2:12" s="28" customFormat="1">
      <c r="B27" s="1337"/>
      <c r="C27" s="1340"/>
      <c r="D27" s="574" t="s">
        <v>34</v>
      </c>
      <c r="E27" s="830" t="s">
        <v>33</v>
      </c>
      <c r="F27" s="1347">
        <v>1.4056116584304281</v>
      </c>
      <c r="G27" s="1348"/>
      <c r="L27" s="768" t="s">
        <v>1654</v>
      </c>
    </row>
    <row r="28" spans="2:12" s="28" customFormat="1">
      <c r="B28" s="1335">
        <v>7</v>
      </c>
      <c r="C28" s="1338" t="s">
        <v>776</v>
      </c>
      <c r="D28" s="574" t="s">
        <v>2657</v>
      </c>
      <c r="E28" s="830" t="s">
        <v>140</v>
      </c>
      <c r="F28" s="1347">
        <v>1.4965132943286845</v>
      </c>
      <c r="G28" s="1348"/>
      <c r="L28" s="768" t="s">
        <v>1655</v>
      </c>
    </row>
    <row r="29" spans="2:12" s="28" customFormat="1">
      <c r="B29" s="1336"/>
      <c r="C29" s="1339"/>
      <c r="D29" s="574" t="s">
        <v>2653</v>
      </c>
      <c r="E29" s="830" t="s">
        <v>140</v>
      </c>
      <c r="F29" s="1347">
        <v>1.4655941776781798</v>
      </c>
      <c r="G29" s="1348"/>
      <c r="L29" s="768" t="s">
        <v>1656</v>
      </c>
    </row>
    <row r="30" spans="2:12" s="28" customFormat="1">
      <c r="B30" s="1336"/>
      <c r="C30" s="1339"/>
      <c r="D30" s="574" t="s">
        <v>2652</v>
      </c>
      <c r="E30" s="830" t="s">
        <v>140</v>
      </c>
      <c r="F30" s="1347">
        <v>1.4304106889578458</v>
      </c>
      <c r="G30" s="1348"/>
      <c r="L30" s="768" t="s">
        <v>1657</v>
      </c>
    </row>
    <row r="31" spans="2:12" s="28" customFormat="1">
      <c r="B31" s="1337"/>
      <c r="C31" s="1340"/>
      <c r="D31" s="574" t="s">
        <v>34</v>
      </c>
      <c r="E31" s="830" t="s">
        <v>140</v>
      </c>
      <c r="F31" s="1347">
        <v>1.4056116584304281</v>
      </c>
      <c r="G31" s="1348"/>
      <c r="L31" s="768" t="s">
        <v>1658</v>
      </c>
    </row>
    <row r="32" spans="2:12" s="28" customFormat="1">
      <c r="B32" s="1335">
        <v>8</v>
      </c>
      <c r="C32" s="1350" t="s">
        <v>775</v>
      </c>
      <c r="D32" s="574" t="s">
        <v>730</v>
      </c>
      <c r="E32" s="592" t="s">
        <v>7</v>
      </c>
      <c r="F32" s="1347">
        <f>[1]III_CIV!$T$38</f>
        <v>1.7270999999999999</v>
      </c>
      <c r="G32" s="1348" t="s">
        <v>302</v>
      </c>
    </row>
    <row r="33" spans="2:7" s="28" customFormat="1">
      <c r="B33" s="1336"/>
      <c r="C33" s="1351"/>
      <c r="D33" s="574" t="s">
        <v>87</v>
      </c>
      <c r="E33" s="592" t="s">
        <v>7</v>
      </c>
      <c r="F33" s="1347">
        <f>[1]III_CIV!$T$39</f>
        <v>1.5543899999999999</v>
      </c>
      <c r="G33" s="1348" t="s">
        <v>302</v>
      </c>
    </row>
    <row r="34" spans="2:7" s="28" customFormat="1">
      <c r="B34" s="1336"/>
      <c r="C34" s="1351"/>
      <c r="D34" s="574" t="s">
        <v>88</v>
      </c>
      <c r="E34" s="592" t="s">
        <v>7</v>
      </c>
      <c r="F34" s="1347">
        <f>[1]III_CIV!$T$40</f>
        <v>1.4300387999999999</v>
      </c>
      <c r="G34" s="1348" t="s">
        <v>302</v>
      </c>
    </row>
    <row r="35" spans="2:7" s="28" customFormat="1">
      <c r="B35" s="1337"/>
      <c r="C35" s="1352"/>
      <c r="D35" s="574" t="s">
        <v>34</v>
      </c>
      <c r="E35" s="592" t="s">
        <v>7</v>
      </c>
      <c r="F35" s="1347">
        <f>[1]III_CIV!$T$41</f>
        <v>1.315635696</v>
      </c>
      <c r="G35" s="1348" t="s">
        <v>302</v>
      </c>
    </row>
    <row r="36" spans="2:7" s="28" customFormat="1">
      <c r="B36" s="1349">
        <v>9</v>
      </c>
      <c r="C36" s="1350" t="s">
        <v>777</v>
      </c>
      <c r="D36" s="574" t="s">
        <v>2657</v>
      </c>
      <c r="E36" s="592" t="s">
        <v>33</v>
      </c>
      <c r="F36" s="1347">
        <f>F24</f>
        <v>1.4965132943286845</v>
      </c>
      <c r="G36" s="1348" t="s">
        <v>302</v>
      </c>
    </row>
    <row r="37" spans="2:7" s="28" customFormat="1">
      <c r="B37" s="1349"/>
      <c r="C37" s="1351"/>
      <c r="D37" s="574" t="s">
        <v>2654</v>
      </c>
      <c r="E37" s="592" t="s">
        <v>33</v>
      </c>
      <c r="F37" s="1347">
        <f>F25</f>
        <v>1.4655941776781798</v>
      </c>
      <c r="G37" s="1348" t="s">
        <v>302</v>
      </c>
    </row>
    <row r="38" spans="2:7" s="28" customFormat="1">
      <c r="B38" s="1349"/>
      <c r="C38" s="1351"/>
      <c r="D38" s="574" t="s">
        <v>2653</v>
      </c>
      <c r="E38" s="592" t="s">
        <v>33</v>
      </c>
      <c r="F38" s="1347">
        <f>F26</f>
        <v>1.4304106889578458</v>
      </c>
      <c r="G38" s="1348" t="s">
        <v>302</v>
      </c>
    </row>
    <row r="39" spans="2:7" s="28" customFormat="1">
      <c r="B39" s="1349"/>
      <c r="C39" s="1352"/>
      <c r="D39" s="574" t="s">
        <v>34</v>
      </c>
      <c r="E39" s="592" t="s">
        <v>33</v>
      </c>
      <c r="F39" s="1347">
        <f>F27</f>
        <v>1.4056116584304281</v>
      </c>
      <c r="G39" s="1348" t="s">
        <v>302</v>
      </c>
    </row>
    <row r="41" spans="2:7">
      <c r="B41" s="595" t="s">
        <v>192</v>
      </c>
    </row>
    <row r="42" spans="2:7">
      <c r="B42" s="30" t="s">
        <v>2417</v>
      </c>
    </row>
    <row r="43" spans="2:7" s="30" customFormat="1" ht="27" customHeight="1">
      <c r="B43" s="1278" t="s">
        <v>2418</v>
      </c>
      <c r="C43" s="1278"/>
      <c r="D43" s="1278"/>
      <c r="E43" s="1278"/>
      <c r="F43" s="1278"/>
      <c r="G43" s="1278"/>
    </row>
  </sheetData>
  <mergeCells count="50">
    <mergeCell ref="F37:G37"/>
    <mergeCell ref="F38:G38"/>
    <mergeCell ref="F39:G39"/>
    <mergeCell ref="F31:G31"/>
    <mergeCell ref="F32:G32"/>
    <mergeCell ref="F33:G33"/>
    <mergeCell ref="F34:G34"/>
    <mergeCell ref="F35:G35"/>
    <mergeCell ref="F27:G27"/>
    <mergeCell ref="F28:G28"/>
    <mergeCell ref="F29:G29"/>
    <mergeCell ref="F30:G30"/>
    <mergeCell ref="F36:G36"/>
    <mergeCell ref="F17:G17"/>
    <mergeCell ref="F18:G18"/>
    <mergeCell ref="F19:G19"/>
    <mergeCell ref="F20:G20"/>
    <mergeCell ref="F26:G26"/>
    <mergeCell ref="B43:G43"/>
    <mergeCell ref="B32:B35"/>
    <mergeCell ref="B36:B39"/>
    <mergeCell ref="B28:B31"/>
    <mergeCell ref="B20:B23"/>
    <mergeCell ref="C36:C39"/>
    <mergeCell ref="C32:C35"/>
    <mergeCell ref="C28:C31"/>
    <mergeCell ref="C24:C27"/>
    <mergeCell ref="B24:B27"/>
    <mergeCell ref="C20:C23"/>
    <mergeCell ref="F21:G21"/>
    <mergeCell ref="F22:G22"/>
    <mergeCell ref="F23:G23"/>
    <mergeCell ref="F24:G24"/>
    <mergeCell ref="F25:G25"/>
    <mergeCell ref="A1:G2"/>
    <mergeCell ref="B16:B19"/>
    <mergeCell ref="C16:C19"/>
    <mergeCell ref="F6:G6"/>
    <mergeCell ref="F7:G7"/>
    <mergeCell ref="B4:G4"/>
    <mergeCell ref="B8:E8"/>
    <mergeCell ref="B11:E11"/>
    <mergeCell ref="F11:G11"/>
    <mergeCell ref="C12:C15"/>
    <mergeCell ref="B12:B15"/>
    <mergeCell ref="F12:G12"/>
    <mergeCell ref="F13:G13"/>
    <mergeCell ref="F14:G14"/>
    <mergeCell ref="F15:G15"/>
    <mergeCell ref="F16:G16"/>
  </mergeCells>
  <pageMargins left="0.66929133858267698" right="0.196850393700787" top="0.31496062992126" bottom="0.23622047244094499" header="0.196850393700787" footer="0.196850393700787"/>
  <pageSetup paperSize="9" scale="83" firstPageNumber="64" orientation="portrait" useFirstPageNumber="1" r:id="rId1"/>
  <headerFooter alignWithMargins="0">
    <oddHeader>&amp;CDRAFT</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aie10">
    <tabColor indexed="11"/>
    <pageSetUpPr fitToPage="1"/>
  </sheetPr>
  <dimension ref="A1:HN48"/>
  <sheetViews>
    <sheetView topLeftCell="A3" zoomScale="64" zoomScaleNormal="100" workbookViewId="0">
      <selection activeCell="I41" sqref="D40:I41"/>
    </sheetView>
  </sheetViews>
  <sheetFormatPr defaultColWidth="10.28515625" defaultRowHeight="15.75"/>
  <cols>
    <col min="1" max="1" width="4.28515625" style="26" customWidth="1"/>
    <col min="2" max="2" width="4" style="26" customWidth="1"/>
    <col min="3" max="3" width="23.85546875" style="26" customWidth="1"/>
    <col min="4" max="4" width="30.28515625" style="26" customWidth="1"/>
    <col min="5" max="5" width="9.28515625" style="26" customWidth="1"/>
    <col min="6" max="7" width="11" style="243" customWidth="1"/>
    <col min="8" max="11" width="10.28515625" style="26"/>
    <col min="12" max="12" width="10.28515625" style="26" customWidth="1"/>
    <col min="13" max="13" width="16" style="26" hidden="1" customWidth="1"/>
    <col min="14" max="16384" width="10.28515625" style="26"/>
  </cols>
  <sheetData>
    <row r="1" spans="1:222" s="242" customFormat="1" ht="15.75" customHeight="1">
      <c r="A1" s="61"/>
      <c r="B1" s="1317" t="s">
        <v>193</v>
      </c>
      <c r="C1" s="1317"/>
      <c r="D1" s="1317"/>
      <c r="E1" s="1317"/>
      <c r="F1" s="1317"/>
      <c r="G1" s="1317"/>
      <c r="H1" s="61"/>
    </row>
    <row r="3" spans="1:222" ht="24.75" customHeight="1">
      <c r="A3" s="589"/>
      <c r="B3" s="1273" t="s">
        <v>2421</v>
      </c>
      <c r="C3" s="1273"/>
      <c r="D3" s="1273"/>
      <c r="E3" s="1273"/>
      <c r="F3" s="1273"/>
      <c r="G3" s="1273"/>
      <c r="H3" s="589"/>
    </row>
    <row r="4" spans="1:222">
      <c r="A4" s="589"/>
      <c r="B4" s="538"/>
      <c r="C4" s="538"/>
      <c r="D4" s="538"/>
      <c r="E4" s="538"/>
      <c r="F4" s="538"/>
      <c r="G4" s="538"/>
      <c r="H4" s="589"/>
    </row>
    <row r="5" spans="1:222" s="1" customFormat="1" ht="36.75" customHeight="1">
      <c r="B5" s="814" t="s">
        <v>194</v>
      </c>
      <c r="C5" s="814" t="s">
        <v>2</v>
      </c>
      <c r="D5" s="814" t="s">
        <v>747</v>
      </c>
      <c r="E5" s="814" t="s">
        <v>3</v>
      </c>
      <c r="F5" s="1210" t="s">
        <v>2402</v>
      </c>
      <c r="G5" s="1211"/>
    </row>
    <row r="6" spans="1:222" s="1" customFormat="1" ht="30" customHeight="1">
      <c r="B6" s="1360" t="s">
        <v>2422</v>
      </c>
      <c r="C6" s="1361"/>
      <c r="D6" s="1361"/>
      <c r="E6" s="1361"/>
      <c r="F6" s="1361"/>
      <c r="G6" s="1362"/>
    </row>
    <row r="7" spans="1:222" s="309" customFormat="1" ht="13.35" customHeight="1">
      <c r="B7" s="1275" t="s">
        <v>2405</v>
      </c>
      <c r="C7" s="1276"/>
      <c r="D7" s="1276"/>
      <c r="E7" s="1277"/>
      <c r="F7" s="573" t="s">
        <v>5</v>
      </c>
      <c r="G7" s="573" t="s">
        <v>6</v>
      </c>
      <c r="H7" s="406"/>
      <c r="I7" s="406"/>
      <c r="J7" s="406"/>
      <c r="K7" s="406"/>
    </row>
    <row r="8" spans="1:222" s="1" customFormat="1">
      <c r="B8" s="4">
        <v>1</v>
      </c>
      <c r="C8" s="7" t="s">
        <v>214</v>
      </c>
      <c r="D8" s="4" t="s">
        <v>302</v>
      </c>
      <c r="E8" s="4" t="s">
        <v>196</v>
      </c>
      <c r="F8" s="360">
        <f>_xlfn.XLOOKUP(M8,[1]III_CV!$AI:$AI,[1]III_CV!$S:$S)</f>
        <v>2.4613874999999998</v>
      </c>
      <c r="G8" s="360">
        <f>_xlfn.XLOOKUP(M8,[1]III_CV!$AI:$AI,[1]III_CV!$T:$T)</f>
        <v>2.89575</v>
      </c>
      <c r="M8" s="761" t="s">
        <v>1659</v>
      </c>
    </row>
    <row r="9" spans="1:222" s="1" customFormat="1" ht="27.75" customHeight="1">
      <c r="B9" s="4">
        <v>2</v>
      </c>
      <c r="C9" s="7" t="s">
        <v>215</v>
      </c>
      <c r="D9" s="4" t="s">
        <v>302</v>
      </c>
      <c r="E9" s="4" t="s">
        <v>196</v>
      </c>
      <c r="F9" s="360">
        <f>_xlfn.XLOOKUP(M9,[1]III_CV!$AI:$AI,[1]III_CV!$S:$S)</f>
        <v>2.2720500000000006</v>
      </c>
      <c r="G9" s="360">
        <f>_xlfn.XLOOKUP(M9,[1]III_CV!$AI:$AI,[1]III_CV!$T:$T)</f>
        <v>2.6730000000000005</v>
      </c>
      <c r="M9" s="761" t="s">
        <v>1660</v>
      </c>
    </row>
    <row r="10" spans="1:222" s="1" customFormat="1">
      <c r="B10" s="4">
        <v>3</v>
      </c>
      <c r="C10" s="7" t="s">
        <v>16</v>
      </c>
      <c r="D10" s="4" t="s">
        <v>302</v>
      </c>
      <c r="E10" s="4" t="s">
        <v>196</v>
      </c>
      <c r="F10" s="360">
        <f>_xlfn.XLOOKUP(M10,[1]III_CV!$AI:$AI,[1]III_CV!$S:$S)</f>
        <v>2.0410582500000003</v>
      </c>
      <c r="G10" s="360">
        <f>_xlfn.XLOOKUP(M10,[1]III_CV!$AI:$AI,[1]III_CV!$T:$T)</f>
        <v>2.4012450000000003</v>
      </c>
      <c r="M10" s="761" t="s">
        <v>1661</v>
      </c>
    </row>
    <row r="11" spans="1:222" s="1" customFormat="1" ht="25.5">
      <c r="B11" s="4">
        <v>4</v>
      </c>
      <c r="C11" s="7" t="s">
        <v>2424</v>
      </c>
      <c r="D11" s="4" t="s">
        <v>302</v>
      </c>
      <c r="E11" s="4" t="s">
        <v>196</v>
      </c>
      <c r="F11" s="360">
        <f>_xlfn.XLOOKUP(M11,[1]III_CV!$AI:$AI,[1]III_CV!$S:$S)</f>
        <v>1.8460406250000005</v>
      </c>
      <c r="G11" s="360">
        <f>_xlfn.XLOOKUP(M11,[1]III_CV!$AI:$AI,[1]III_CV!$T:$T)</f>
        <v>2.1718125000000006</v>
      </c>
      <c r="I11" s="156"/>
      <c r="M11" s="761" t="s">
        <v>1662</v>
      </c>
    </row>
    <row r="12" spans="1:222" customFormat="1">
      <c r="B12" s="245" t="s">
        <v>46</v>
      </c>
      <c r="C12" s="816" t="s">
        <v>201</v>
      </c>
      <c r="D12" s="4" t="s">
        <v>302</v>
      </c>
      <c r="E12" s="816" t="s">
        <v>202</v>
      </c>
      <c r="F12" s="360">
        <f>_xlfn.XLOOKUP(M12,[1]III_CV!$AI:$AI,[1]III_CV!$S:$S)</f>
        <v>1.3482393518393336</v>
      </c>
      <c r="G12" s="360">
        <f>_xlfn.XLOOKUP(M12,[1]III_CV!$AI:$AI,[1]III_CV!$T:$T)</f>
        <v>1.4980437242659261</v>
      </c>
      <c r="H12" s="1"/>
      <c r="I12" s="30"/>
      <c r="J12" s="28"/>
      <c r="K12" s="28"/>
      <c r="L12" s="28"/>
      <c r="M12" s="761" t="s">
        <v>1663</v>
      </c>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row>
    <row r="13" spans="1:222" s="309" customFormat="1" ht="13.35" customHeight="1">
      <c r="B13" s="1275" t="s">
        <v>2434</v>
      </c>
      <c r="C13" s="1276"/>
      <c r="D13" s="1276"/>
      <c r="E13" s="1277"/>
      <c r="F13" s="1279" t="s">
        <v>19</v>
      </c>
      <c r="G13" s="1280"/>
    </row>
    <row r="14" spans="1:222" s="1" customFormat="1">
      <c r="B14" s="1335">
        <v>6</v>
      </c>
      <c r="C14" s="1357" t="s">
        <v>674</v>
      </c>
      <c r="D14" s="407" t="s">
        <v>730</v>
      </c>
      <c r="E14" s="6" t="s">
        <v>7</v>
      </c>
      <c r="F14" s="1315">
        <f>_xlfn.XLOOKUP(M14,[1]III_CV!$AI:$AI,[1]III_CV!$T:$T)</f>
        <v>1.6197536249999998</v>
      </c>
      <c r="G14" s="1316"/>
      <c r="M14" s="768" t="s">
        <v>1664</v>
      </c>
    </row>
    <row r="15" spans="1:222" s="1" customFormat="1">
      <c r="B15" s="1336"/>
      <c r="C15" s="1358"/>
      <c r="D15" s="407" t="s">
        <v>364</v>
      </c>
      <c r="E15" s="6" t="s">
        <v>7</v>
      </c>
      <c r="F15" s="1315">
        <f>_xlfn.XLOOKUP(M15,[1]III_CV!$AI:$AI,[1]III_CV!$T:$T)</f>
        <v>1.5646275562499998</v>
      </c>
      <c r="G15" s="1316" t="s">
        <v>302</v>
      </c>
      <c r="M15" s="768" t="s">
        <v>1665</v>
      </c>
    </row>
    <row r="16" spans="1:222" s="1" customFormat="1">
      <c r="B16" s="1337"/>
      <c r="C16" s="1359"/>
      <c r="D16" s="407" t="s">
        <v>34</v>
      </c>
      <c r="E16" s="6" t="s">
        <v>7</v>
      </c>
      <c r="F16" s="1315">
        <f>_xlfn.XLOOKUP(M16,[1]III_CV!$AI:$AI,[1]III_CV!$T:$T)</f>
        <v>1.4223886875</v>
      </c>
      <c r="G16" s="1316" t="s">
        <v>302</v>
      </c>
      <c r="M16" s="768" t="s">
        <v>1666</v>
      </c>
    </row>
    <row r="17" spans="2:15" s="1" customFormat="1">
      <c r="B17" s="1335">
        <v>7</v>
      </c>
      <c r="C17" s="1357" t="s">
        <v>674</v>
      </c>
      <c r="D17" s="407" t="s">
        <v>364</v>
      </c>
      <c r="E17" s="6" t="s">
        <v>32</v>
      </c>
      <c r="F17" s="1315">
        <f>_xlfn.XLOOKUP(M17,[1]III_CV!$AI:$AI,[1]III_CV!$T:$T)</f>
        <v>1.3730755500000003</v>
      </c>
      <c r="G17" s="1316" t="s">
        <v>302</v>
      </c>
      <c r="M17" s="768" t="s">
        <v>1667</v>
      </c>
    </row>
    <row r="18" spans="2:15" s="1" customFormat="1">
      <c r="B18" s="1336"/>
      <c r="C18" s="1358"/>
      <c r="D18" s="407" t="s">
        <v>88</v>
      </c>
      <c r="E18" s="6" t="s">
        <v>32</v>
      </c>
      <c r="F18" s="1315">
        <f>_xlfn.XLOOKUP(M18,[1]III_CV!$AI:$AI,[1]III_CV!$T:$T)</f>
        <v>1.3263448275</v>
      </c>
      <c r="G18" s="1316" t="s">
        <v>302</v>
      </c>
      <c r="M18" s="768" t="s">
        <v>1668</v>
      </c>
    </row>
    <row r="19" spans="2:15" s="1" customFormat="1">
      <c r="B19" s="1337"/>
      <c r="C19" s="1359"/>
      <c r="D19" s="407" t="s">
        <v>34</v>
      </c>
      <c r="E19" s="6" t="s">
        <v>32</v>
      </c>
      <c r="F19" s="1315">
        <f>_xlfn.XLOOKUP(M19,[1]III_CV!$AI:$AI,[1]III_CV!$T:$T)</f>
        <v>1.2527459999999999</v>
      </c>
      <c r="G19" s="1316" t="s">
        <v>302</v>
      </c>
      <c r="M19" s="768" t="s">
        <v>1669</v>
      </c>
    </row>
    <row r="20" spans="2:15" s="1" customFormat="1">
      <c r="B20" s="1335">
        <v>8</v>
      </c>
      <c r="C20" s="1357" t="s">
        <v>674</v>
      </c>
      <c r="D20" s="407" t="s">
        <v>2654</v>
      </c>
      <c r="E20" s="160" t="s">
        <v>123</v>
      </c>
      <c r="F20" s="1315">
        <f>_xlfn.XLOOKUP(M20,[1]III_CV!$AI:$AI,[1]III_CV!$T:$T)</f>
        <v>1.3490467278750002</v>
      </c>
      <c r="G20" s="1316" t="s">
        <v>302</v>
      </c>
      <c r="M20" s="768" t="s">
        <v>1670</v>
      </c>
    </row>
    <row r="21" spans="2:15" s="1" customFormat="1">
      <c r="B21" s="1336"/>
      <c r="C21" s="1358"/>
      <c r="D21" s="407" t="s">
        <v>2653</v>
      </c>
      <c r="E21" s="160" t="s">
        <v>123</v>
      </c>
      <c r="F21" s="1315">
        <f>_xlfn.XLOOKUP(M21,[1]III_CV!$AI:$AI,[1]III_CV!$T:$T)</f>
        <v>1.3031337930187501</v>
      </c>
      <c r="G21" s="1316" t="s">
        <v>302</v>
      </c>
      <c r="M21" s="768" t="s">
        <v>1671</v>
      </c>
    </row>
    <row r="22" spans="2:15" s="1" customFormat="1">
      <c r="B22" s="1337"/>
      <c r="C22" s="1359"/>
      <c r="D22" s="407" t="s">
        <v>34</v>
      </c>
      <c r="E22" s="160" t="s">
        <v>123</v>
      </c>
      <c r="F22" s="1315">
        <f>_xlfn.XLOOKUP(M22,[1]III_CV!$AI:$AI,[1]III_CV!$T:$T)</f>
        <v>1.2308229449999999</v>
      </c>
      <c r="G22" s="1316" t="s">
        <v>302</v>
      </c>
      <c r="M22" s="768" t="s">
        <v>1672</v>
      </c>
    </row>
    <row r="23" spans="2:15" s="1" customFormat="1">
      <c r="B23" s="1335">
        <v>9</v>
      </c>
      <c r="C23" s="1357" t="s">
        <v>674</v>
      </c>
      <c r="D23" s="407" t="s">
        <v>2657</v>
      </c>
      <c r="E23" s="160" t="s">
        <v>33</v>
      </c>
      <c r="F23" s="1315">
        <f>_xlfn.XLOOKUP(M23,[1]III_CV!$AI:$AI,[1]III_CV!$T:$T)</f>
        <v>1.32501790575</v>
      </c>
      <c r="G23" s="1316" t="s">
        <v>302</v>
      </c>
      <c r="M23" s="768" t="s">
        <v>1673</v>
      </c>
    </row>
    <row r="24" spans="2:15" s="1" customFormat="1">
      <c r="B24" s="1336"/>
      <c r="C24" s="1358"/>
      <c r="D24" s="407" t="s">
        <v>2654</v>
      </c>
      <c r="E24" s="160" t="s">
        <v>33</v>
      </c>
      <c r="F24" s="1315">
        <f>_xlfn.XLOOKUP(M24,[1]III_CV!$AI:$AI,[1]III_CV!$T:$T)</f>
        <v>1.2799227585374999</v>
      </c>
      <c r="G24" s="1316" t="s">
        <v>302</v>
      </c>
      <c r="I24" s="2"/>
      <c r="J24" s="26"/>
      <c r="K24" s="26"/>
      <c r="L24" s="26"/>
      <c r="M24" s="768" t="s">
        <v>1674</v>
      </c>
      <c r="N24" s="244"/>
      <c r="O24" s="26"/>
    </row>
    <row r="25" spans="2:15" s="1" customFormat="1">
      <c r="B25" s="1337"/>
      <c r="C25" s="1359"/>
      <c r="D25" s="407" t="s">
        <v>34</v>
      </c>
      <c r="E25" s="160" t="s">
        <v>33</v>
      </c>
      <c r="F25" s="1315">
        <f>_xlfn.XLOOKUP(M25,[1]III_CV!$AI:$AI,[1]III_CV!$T:$T)</f>
        <v>1.2088998900000001</v>
      </c>
      <c r="G25" s="1316" t="s">
        <v>302</v>
      </c>
      <c r="I25" s="119"/>
      <c r="J25" s="119"/>
      <c r="K25" s="119"/>
      <c r="L25" s="119"/>
      <c r="M25" s="768" t="s">
        <v>1675</v>
      </c>
      <c r="N25" s="119"/>
      <c r="O25" s="119"/>
    </row>
    <row r="26" spans="2:15" ht="39.75" customHeight="1">
      <c r="B26" s="1356" t="s">
        <v>2423</v>
      </c>
      <c r="C26" s="1356"/>
      <c r="D26" s="1356"/>
      <c r="E26" s="1356"/>
      <c r="F26" s="1356"/>
      <c r="G26" s="1356"/>
    </row>
    <row r="27" spans="2:15" s="309" customFormat="1" ht="12.75">
      <c r="B27" s="1275" t="s">
        <v>2405</v>
      </c>
      <c r="C27" s="1276"/>
      <c r="D27" s="1276"/>
      <c r="E27" s="1277"/>
      <c r="F27" s="573" t="s">
        <v>5</v>
      </c>
      <c r="G27" s="573" t="s">
        <v>6</v>
      </c>
      <c r="H27" s="406"/>
      <c r="I27" s="406"/>
      <c r="J27" s="406"/>
      <c r="K27" s="406"/>
    </row>
    <row r="28" spans="2:15">
      <c r="B28" s="4">
        <v>10</v>
      </c>
      <c r="C28" s="7" t="s">
        <v>214</v>
      </c>
      <c r="D28" s="4" t="s">
        <v>302</v>
      </c>
      <c r="E28" s="4" t="s">
        <v>196</v>
      </c>
      <c r="F28" s="360">
        <f>[1]III_CV!$S$46</f>
        <v>2.3383181249999998</v>
      </c>
      <c r="G28" s="360">
        <f>[1]III_CV!$T$46</f>
        <v>2.7509625</v>
      </c>
    </row>
    <row r="29" spans="2:15" ht="28.5" customHeight="1">
      <c r="B29" s="4">
        <v>11</v>
      </c>
      <c r="C29" s="7" t="s">
        <v>215</v>
      </c>
      <c r="D29" s="4" t="s">
        <v>302</v>
      </c>
      <c r="E29" s="4" t="s">
        <v>196</v>
      </c>
      <c r="F29" s="360">
        <f>[1]III_CV!$S$47</f>
        <v>2.1584475000000003</v>
      </c>
      <c r="G29" s="360">
        <f>[1]III_CV!$T$47</f>
        <v>2.5393500000000002</v>
      </c>
    </row>
    <row r="30" spans="2:15" s="243" customFormat="1">
      <c r="B30" s="4">
        <v>12</v>
      </c>
      <c r="C30" s="7" t="s">
        <v>16</v>
      </c>
      <c r="D30" s="4" t="s">
        <v>302</v>
      </c>
      <c r="E30" s="4" t="s">
        <v>196</v>
      </c>
      <c r="F30" s="360">
        <f>[1]III_CV!$S$48</f>
        <v>1.9390053375</v>
      </c>
      <c r="G30" s="360">
        <f>[1]III_CV!$T$48</f>
        <v>2.2811827500000001</v>
      </c>
      <c r="H30" s="26"/>
      <c r="I30" s="26"/>
    </row>
    <row r="31" spans="2:15" s="243" customFormat="1" ht="25.5">
      <c r="B31" s="4">
        <v>13</v>
      </c>
      <c r="C31" s="7" t="s">
        <v>200</v>
      </c>
      <c r="D31" s="4" t="s">
        <v>302</v>
      </c>
      <c r="E31" s="4" t="s">
        <v>196</v>
      </c>
      <c r="F31" s="360">
        <f>[1]III_CV!$S$49</f>
        <v>1.7537385937500003</v>
      </c>
      <c r="G31" s="360">
        <f>[1]III_CV!$T$49</f>
        <v>2.0632218750000004</v>
      </c>
      <c r="H31" s="26"/>
      <c r="I31" s="156"/>
    </row>
    <row r="32" spans="2:15" s="243" customFormat="1">
      <c r="B32" s="245" t="s">
        <v>246</v>
      </c>
      <c r="C32" s="816" t="s">
        <v>201</v>
      </c>
      <c r="D32" s="4" t="s">
        <v>302</v>
      </c>
      <c r="E32" s="816" t="s">
        <v>202</v>
      </c>
      <c r="F32" s="360">
        <f>[1]III_CV!$S$50</f>
        <v>1.2733371656260373</v>
      </c>
      <c r="G32" s="360">
        <f>[1]III_CV!$T$50</f>
        <v>1.4980437242659261</v>
      </c>
      <c r="H32" s="26"/>
      <c r="I32" s="30"/>
    </row>
    <row r="33" spans="2:13" s="309" customFormat="1" ht="12.75">
      <c r="B33" s="1275" t="s">
        <v>2434</v>
      </c>
      <c r="C33" s="1276"/>
      <c r="D33" s="1276"/>
      <c r="E33" s="1277"/>
      <c r="F33" s="1279" t="s">
        <v>19</v>
      </c>
      <c r="G33" s="1280"/>
    </row>
    <row r="34" spans="2:13" s="243" customFormat="1" ht="15">
      <c r="B34" s="1335">
        <v>15</v>
      </c>
      <c r="C34" s="1353" t="s">
        <v>674</v>
      </c>
      <c r="D34" s="407" t="s">
        <v>730</v>
      </c>
      <c r="E34" s="6" t="s">
        <v>7</v>
      </c>
      <c r="F34" s="1315">
        <f>[1]III_CV!$T$60</f>
        <v>1.5387659437499996</v>
      </c>
      <c r="G34" s="1316" t="s">
        <v>302</v>
      </c>
      <c r="M34" s="1081" t="s">
        <v>1664</v>
      </c>
    </row>
    <row r="35" spans="2:13" s="243" customFormat="1" ht="15">
      <c r="B35" s="1336"/>
      <c r="C35" s="1354"/>
      <c r="D35" s="407" t="s">
        <v>364</v>
      </c>
      <c r="E35" s="6" t="s">
        <v>7</v>
      </c>
      <c r="F35" s="1315">
        <f>[1]III_CV!$T$61</f>
        <v>1.4863961784374997</v>
      </c>
      <c r="G35" s="1316" t="s">
        <v>302</v>
      </c>
      <c r="M35" s="1081" t="s">
        <v>1665</v>
      </c>
    </row>
    <row r="36" spans="2:13" s="243" customFormat="1" ht="14.25" customHeight="1">
      <c r="B36" s="1337"/>
      <c r="C36" s="1355"/>
      <c r="D36" s="407" t="s">
        <v>34</v>
      </c>
      <c r="E36" s="6" t="s">
        <v>7</v>
      </c>
      <c r="F36" s="1315">
        <f>[1]III_CV!$T$62</f>
        <v>1.3512692531249999</v>
      </c>
      <c r="G36" s="1316" t="s">
        <v>302</v>
      </c>
      <c r="M36" s="1081" t="s">
        <v>1666</v>
      </c>
    </row>
    <row r="37" spans="2:13" s="243" customFormat="1" ht="14.25" customHeight="1">
      <c r="B37" s="1335">
        <v>16</v>
      </c>
      <c r="C37" s="1353" t="s">
        <v>674</v>
      </c>
      <c r="D37" s="407" t="s">
        <v>364</v>
      </c>
      <c r="E37" s="6" t="s">
        <v>32</v>
      </c>
      <c r="F37" s="1315">
        <f>[1]III_CV!$T$63</f>
        <v>1.3044217725000002</v>
      </c>
      <c r="G37" s="1316" t="s">
        <v>302</v>
      </c>
      <c r="M37" s="1081" t="s">
        <v>1667</v>
      </c>
    </row>
    <row r="38" spans="2:13" s="243" customFormat="1" ht="14.25" customHeight="1">
      <c r="B38" s="1336"/>
      <c r="C38" s="1354"/>
      <c r="D38" s="407" t="s">
        <v>88</v>
      </c>
      <c r="E38" s="6" t="s">
        <v>32</v>
      </c>
      <c r="F38" s="1315">
        <f>[1]III_CV!$T$64</f>
        <v>1.2600275861249999</v>
      </c>
      <c r="G38" s="1316" t="s">
        <v>302</v>
      </c>
      <c r="M38" s="1081" t="s">
        <v>1668</v>
      </c>
    </row>
    <row r="39" spans="2:13" s="243" customFormat="1" ht="14.25" customHeight="1">
      <c r="B39" s="1337"/>
      <c r="C39" s="1355"/>
      <c r="D39" s="407" t="s">
        <v>34</v>
      </c>
      <c r="E39" s="6" t="s">
        <v>32</v>
      </c>
      <c r="F39" s="1315">
        <f>[1]III_CV!$T$65</f>
        <v>1.1901086999999999</v>
      </c>
      <c r="G39" s="1316" t="s">
        <v>302</v>
      </c>
      <c r="M39" s="1081" t="s">
        <v>1669</v>
      </c>
    </row>
    <row r="40" spans="2:13" s="243" customFormat="1" ht="13.5" customHeight="1">
      <c r="B40" s="1335">
        <v>17</v>
      </c>
      <c r="C40" s="1353" t="s">
        <v>674</v>
      </c>
      <c r="D40" s="1109" t="s">
        <v>2654</v>
      </c>
      <c r="E40" s="1110" t="s">
        <v>123</v>
      </c>
      <c r="F40" s="1313">
        <f>[1]III_CV!$T$66</f>
        <v>1.2815943914812502</v>
      </c>
      <c r="G40" s="1314" t="s">
        <v>302</v>
      </c>
      <c r="H40" s="1111"/>
      <c r="I40" s="1111"/>
      <c r="M40" s="1081" t="s">
        <v>1670</v>
      </c>
    </row>
    <row r="41" spans="2:13" s="243" customFormat="1" ht="13.5" customHeight="1">
      <c r="B41" s="1336"/>
      <c r="C41" s="1354"/>
      <c r="D41" s="1109" t="s">
        <v>2653</v>
      </c>
      <c r="E41" s="1110" t="s">
        <v>123</v>
      </c>
      <c r="F41" s="1313">
        <f>[1]III_CV!$T$67</f>
        <v>1.2379771033678124</v>
      </c>
      <c r="G41" s="1314" t="s">
        <v>302</v>
      </c>
      <c r="H41" s="1111"/>
      <c r="I41" s="1111"/>
      <c r="M41" s="1081" t="s">
        <v>1671</v>
      </c>
    </row>
    <row r="42" spans="2:13" s="243" customFormat="1" ht="13.5" customHeight="1">
      <c r="B42" s="1337"/>
      <c r="C42" s="1355"/>
      <c r="D42" s="407" t="s">
        <v>34</v>
      </c>
      <c r="E42" s="160" t="s">
        <v>123</v>
      </c>
      <c r="F42" s="1315">
        <f>[1]III_CV!$T$68</f>
        <v>1.1692817977500001</v>
      </c>
      <c r="G42" s="1316" t="s">
        <v>302</v>
      </c>
      <c r="M42" s="1081" t="s">
        <v>1672</v>
      </c>
    </row>
    <row r="43" spans="2:13" s="243" customFormat="1" ht="13.5" customHeight="1">
      <c r="B43" s="1335">
        <v>18</v>
      </c>
      <c r="C43" s="1353" t="s">
        <v>674</v>
      </c>
      <c r="D43" s="407" t="s">
        <v>2657</v>
      </c>
      <c r="E43" s="160" t="s">
        <v>33</v>
      </c>
      <c r="F43" s="1315">
        <f>[1]III_CV!$T$69</f>
        <v>1.2587670104624999</v>
      </c>
      <c r="G43" s="1316" t="s">
        <v>302</v>
      </c>
      <c r="M43" s="1081" t="s">
        <v>1673</v>
      </c>
    </row>
    <row r="44" spans="2:13" s="243" customFormat="1" ht="13.5" customHeight="1">
      <c r="B44" s="1336"/>
      <c r="C44" s="1354"/>
      <c r="D44" s="407" t="s">
        <v>2654</v>
      </c>
      <c r="E44" s="160" t="s">
        <v>33</v>
      </c>
      <c r="F44" s="1315">
        <f>[1]III_CV!$T$70</f>
        <v>1.215926620610625</v>
      </c>
      <c r="G44" s="1316" t="s">
        <v>302</v>
      </c>
      <c r="M44" s="1081" t="s">
        <v>1674</v>
      </c>
    </row>
    <row r="45" spans="2:13" s="243" customFormat="1" ht="13.5" customHeight="1">
      <c r="B45" s="1337"/>
      <c r="C45" s="1355"/>
      <c r="D45" s="407" t="s">
        <v>34</v>
      </c>
      <c r="E45" s="160" t="s">
        <v>33</v>
      </c>
      <c r="F45" s="1315">
        <f>[1]III_CV!$T$71</f>
        <v>1.1484548955</v>
      </c>
      <c r="G45" s="1316" t="s">
        <v>302</v>
      </c>
      <c r="M45" s="1081" t="s">
        <v>1675</v>
      </c>
    </row>
    <row r="46" spans="2:13">
      <c r="B46" s="590" t="s">
        <v>97</v>
      </c>
      <c r="F46" s="832"/>
      <c r="G46" s="832"/>
    </row>
    <row r="47" spans="2:13" ht="15.75" customHeight="1">
      <c r="B47" s="30" t="s">
        <v>2419</v>
      </c>
      <c r="C47" s="156"/>
      <c r="D47" s="156"/>
      <c r="F47" s="832"/>
      <c r="G47" s="832"/>
    </row>
    <row r="48" spans="2:13" ht="39.75" customHeight="1">
      <c r="B48" s="1278" t="s">
        <v>2420</v>
      </c>
      <c r="C48" s="1278"/>
      <c r="D48" s="1278"/>
      <c r="E48" s="1278"/>
      <c r="F48" s="1278"/>
      <c r="G48" s="1278"/>
      <c r="H48" s="119"/>
      <c r="I48" s="119"/>
    </row>
  </sheetData>
  <mergeCells count="52">
    <mergeCell ref="F44:G44"/>
    <mergeCell ref="F45:G45"/>
    <mergeCell ref="F14:G14"/>
    <mergeCell ref="F15:G15"/>
    <mergeCell ref="F16:G16"/>
    <mergeCell ref="F17:G17"/>
    <mergeCell ref="F18:G18"/>
    <mergeCell ref="F19:G19"/>
    <mergeCell ref="F20:G20"/>
    <mergeCell ref="F21:G21"/>
    <mergeCell ref="F22:G22"/>
    <mergeCell ref="F23:G23"/>
    <mergeCell ref="F24:G24"/>
    <mergeCell ref="F25:G25"/>
    <mergeCell ref="F39:G39"/>
    <mergeCell ref="F40:G40"/>
    <mergeCell ref="F41:G41"/>
    <mergeCell ref="F42:G42"/>
    <mergeCell ref="F43:G43"/>
    <mergeCell ref="F34:G34"/>
    <mergeCell ref="F35:G35"/>
    <mergeCell ref="F36:G36"/>
    <mergeCell ref="F37:G37"/>
    <mergeCell ref="F38:G38"/>
    <mergeCell ref="B26:G26"/>
    <mergeCell ref="B23:B25"/>
    <mergeCell ref="B1:G1"/>
    <mergeCell ref="B3:G3"/>
    <mergeCell ref="B7:E7"/>
    <mergeCell ref="B14:B16"/>
    <mergeCell ref="F5:G5"/>
    <mergeCell ref="C20:C22"/>
    <mergeCell ref="C14:C16"/>
    <mergeCell ref="C17:C19"/>
    <mergeCell ref="C23:C25"/>
    <mergeCell ref="B6:G6"/>
    <mergeCell ref="B48:G48"/>
    <mergeCell ref="B13:E13"/>
    <mergeCell ref="F13:G13"/>
    <mergeCell ref="B33:E33"/>
    <mergeCell ref="F33:G33"/>
    <mergeCell ref="B27:E27"/>
    <mergeCell ref="B43:B45"/>
    <mergeCell ref="C43:C45"/>
    <mergeCell ref="B34:B36"/>
    <mergeCell ref="C34:C36"/>
    <mergeCell ref="B37:B39"/>
    <mergeCell ref="C37:C39"/>
    <mergeCell ref="B40:B42"/>
    <mergeCell ref="C40:C42"/>
    <mergeCell ref="B17:B19"/>
    <mergeCell ref="B20:B22"/>
  </mergeCells>
  <pageMargins left="0.74803149606299213" right="0.19685039370078741" top="0.39370078740157483" bottom="0.31496062992125984" header="0.23622047244094491" footer="0.19685039370078741"/>
  <pageSetup paperSize="9" scale="94" firstPageNumber="65" fitToWidth="0" orientation="portrait" useFirstPageNumber="1" r:id="rId1"/>
  <headerFooter alignWithMargins="0">
    <oddHeader>&amp;CDRAFT</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aie11">
    <tabColor rgb="FF7030A0"/>
  </sheetPr>
  <dimension ref="B2:K45"/>
  <sheetViews>
    <sheetView topLeftCell="A28" zoomScale="67" zoomScaleNormal="85" workbookViewId="0">
      <selection activeCell="L33" sqref="L33"/>
    </sheetView>
  </sheetViews>
  <sheetFormatPr defaultColWidth="10.28515625" defaultRowHeight="12.75"/>
  <cols>
    <col min="1" max="1" width="3.7109375" style="310" customWidth="1"/>
    <col min="2" max="2" width="3.85546875" style="320" customWidth="1"/>
    <col min="3" max="3" width="51.7109375" style="310" customWidth="1"/>
    <col min="4" max="4" width="8.42578125" style="321" customWidth="1"/>
    <col min="5" max="5" width="16.85546875" style="310" customWidth="1"/>
    <col min="6" max="6" width="15.140625" style="310" bestFit="1" customWidth="1"/>
    <col min="7" max="9" width="10.28515625" style="310"/>
    <col min="10" max="10" width="16" style="310" hidden="1" customWidth="1"/>
    <col min="11" max="11" width="0" style="310" hidden="1" customWidth="1"/>
    <col min="12" max="16384" width="10.28515625" style="310"/>
  </cols>
  <sheetData>
    <row r="2" spans="2:11">
      <c r="B2" s="1363" t="s">
        <v>216</v>
      </c>
      <c r="C2" s="1363"/>
      <c r="D2" s="1363"/>
      <c r="E2" s="1363"/>
    </row>
    <row r="3" spans="2:11">
      <c r="C3" s="1367" t="s">
        <v>217</v>
      </c>
      <c r="D3" s="1367"/>
      <c r="E3" s="1367"/>
    </row>
    <row r="4" spans="2:11">
      <c r="B4" s="319"/>
      <c r="C4" s="319"/>
      <c r="D4" s="319"/>
    </row>
    <row r="5" spans="2:11" ht="38.25" customHeight="1">
      <c r="B5" s="539" t="s">
        <v>17</v>
      </c>
      <c r="C5" s="540" t="s">
        <v>2</v>
      </c>
      <c r="D5" s="541" t="s">
        <v>218</v>
      </c>
      <c r="E5" s="685" t="s">
        <v>2402</v>
      </c>
    </row>
    <row r="6" spans="2:11" ht="52.5" customHeight="1">
      <c r="B6" s="1368" t="s">
        <v>2427</v>
      </c>
      <c r="C6" s="1368"/>
      <c r="D6" s="1368"/>
      <c r="E6" s="1368"/>
    </row>
    <row r="7" spans="2:11" s="309" customFormat="1" ht="12.75" customHeight="1">
      <c r="B7" s="1364" t="s">
        <v>2403</v>
      </c>
      <c r="C7" s="1364"/>
      <c r="D7" s="1364"/>
      <c r="E7" s="835" t="s">
        <v>2431</v>
      </c>
      <c r="F7" s="310"/>
      <c r="G7" s="406"/>
      <c r="H7" s="406"/>
      <c r="I7" s="406"/>
      <c r="J7" s="406"/>
    </row>
    <row r="8" spans="2:11" ht="15">
      <c r="B8" s="836" t="s">
        <v>40</v>
      </c>
      <c r="C8" s="837" t="s">
        <v>219</v>
      </c>
      <c r="D8" s="836" t="s">
        <v>7</v>
      </c>
      <c r="E8" s="833">
        <f>_xlfn.XLOOKUP(J8,[1]IV_CI!$AI:$AI,[1]IV_CI!$S:$S)</f>
        <v>6</v>
      </c>
      <c r="J8" s="735" t="s">
        <v>1676</v>
      </c>
    </row>
    <row r="9" spans="2:11" ht="15">
      <c r="B9" s="836" t="s">
        <v>41</v>
      </c>
      <c r="C9" s="837" t="s">
        <v>220</v>
      </c>
      <c r="D9" s="836" t="s">
        <v>7</v>
      </c>
      <c r="E9" s="833">
        <f>_xlfn.XLOOKUP(J9,[1]IV_CI!$AI:$AI,[1]IV_CI!$S:$S)</f>
        <v>5.7662337662337526</v>
      </c>
      <c r="J9" s="735" t="s">
        <v>1677</v>
      </c>
    </row>
    <row r="10" spans="2:11" ht="15">
      <c r="B10" s="836" t="s">
        <v>42</v>
      </c>
      <c r="C10" s="838" t="s">
        <v>221</v>
      </c>
      <c r="D10" s="818" t="s">
        <v>7</v>
      </c>
      <c r="E10" s="833">
        <f>_xlfn.XLOOKUP(J10,[1]IV_CI!$AI:$AI,[1]IV_CI!$S:$S)</f>
        <v>5.5</v>
      </c>
      <c r="J10" s="735" t="s">
        <v>1678</v>
      </c>
    </row>
    <row r="11" spans="2:11" ht="25.5">
      <c r="B11" s="836" t="s">
        <v>44</v>
      </c>
      <c r="C11" s="838" t="s">
        <v>222</v>
      </c>
      <c r="D11" s="818" t="s">
        <v>7</v>
      </c>
      <c r="E11" s="833">
        <f>_xlfn.XLOOKUP(J11,[1]IV_CI!$AI:$AI,[1]IV_CI!$S:$S)</f>
        <v>4.95</v>
      </c>
      <c r="J11" s="735" t="s">
        <v>1679</v>
      </c>
    </row>
    <row r="12" spans="2:11" ht="15">
      <c r="B12" s="836" t="s">
        <v>46</v>
      </c>
      <c r="C12" s="839" t="s">
        <v>223</v>
      </c>
      <c r="D12" s="818" t="s">
        <v>7</v>
      </c>
      <c r="E12" s="833">
        <f>_xlfn.XLOOKUP(J12,[1]IV_CI!$AI:$AI,[1]IV_CI!$S:$S)</f>
        <v>4.95</v>
      </c>
      <c r="J12" s="735" t="s">
        <v>1680</v>
      </c>
    </row>
    <row r="13" spans="2:11" ht="15">
      <c r="B13" s="836" t="s">
        <v>48</v>
      </c>
      <c r="C13" s="839" t="s">
        <v>224</v>
      </c>
      <c r="D13" s="818" t="s">
        <v>7</v>
      </c>
      <c r="E13" s="833">
        <f>_xlfn.XLOOKUP(J13,[1]IV_CI!$AI:$AI,[1]IV_CI!$S:$S)</f>
        <v>4.51</v>
      </c>
      <c r="J13" s="735" t="s">
        <v>1681</v>
      </c>
    </row>
    <row r="14" spans="2:11" ht="15">
      <c r="B14" s="836" t="s">
        <v>50</v>
      </c>
      <c r="C14" s="839" t="s">
        <v>225</v>
      </c>
      <c r="D14" s="818" t="s">
        <v>7</v>
      </c>
      <c r="E14" s="833">
        <f>_xlfn.XLOOKUP(J14,[1]IV_CI!$AI:$AI,[1]IV_CI!$S:$S)</f>
        <v>4.3499999999999996</v>
      </c>
      <c r="J14" s="735" t="s">
        <v>1682</v>
      </c>
    </row>
    <row r="15" spans="2:11" s="318" customFormat="1" ht="40.5" customHeight="1">
      <c r="B15" s="1366" t="s">
        <v>2430</v>
      </c>
      <c r="C15" s="1366"/>
      <c r="D15" s="1366"/>
      <c r="E15" s="1366"/>
      <c r="F15" s="310"/>
      <c r="G15" s="310"/>
      <c r="H15" s="310"/>
      <c r="I15" s="310"/>
      <c r="J15" s="310"/>
      <c r="K15" s="310"/>
    </row>
    <row r="16" spans="2:11" s="309" customFormat="1" ht="18" customHeight="1">
      <c r="B16" s="1366" t="s">
        <v>2429</v>
      </c>
      <c r="C16" s="1366"/>
      <c r="D16" s="1366"/>
      <c r="E16" s="840" t="s">
        <v>891</v>
      </c>
    </row>
    <row r="17" spans="2:10" ht="15">
      <c r="B17" s="836" t="s">
        <v>52</v>
      </c>
      <c r="C17" s="841" t="s">
        <v>227</v>
      </c>
      <c r="D17" s="818" t="s">
        <v>7</v>
      </c>
      <c r="E17" s="375">
        <f>_xlfn.XLOOKUP(J17,[1]IV_CI!$AI:$AI,[1]IV_CI!$T:$T)</f>
        <v>4.1977320000000011</v>
      </c>
      <c r="J17" s="737" t="s">
        <v>1683</v>
      </c>
    </row>
    <row r="18" spans="2:10" ht="15">
      <c r="B18" s="836" t="s">
        <v>54</v>
      </c>
      <c r="C18" s="841" t="s">
        <v>228</v>
      </c>
      <c r="D18" s="818" t="s">
        <v>7</v>
      </c>
      <c r="E18" s="375">
        <f>_xlfn.XLOOKUP(J18,[1]IV_CI!$AI:$AI,[1]IV_CI!$T:$T)</f>
        <v>3.9978400000000005</v>
      </c>
      <c r="J18" s="737" t="s">
        <v>1684</v>
      </c>
    </row>
    <row r="19" spans="2:10" ht="15">
      <c r="B19" s="836" t="s">
        <v>242</v>
      </c>
      <c r="C19" s="841" t="s">
        <v>229</v>
      </c>
      <c r="D19" s="818" t="s">
        <v>7</v>
      </c>
      <c r="E19" s="375">
        <f>_xlfn.XLOOKUP(J19,[1]IV_CI!$AI:$AI,[1]IV_CI!$T:$T)</f>
        <v>3.6344000000000003</v>
      </c>
      <c r="J19" s="737" t="s">
        <v>1685</v>
      </c>
    </row>
    <row r="20" spans="2:10" ht="15">
      <c r="B20" s="836" t="s">
        <v>243</v>
      </c>
      <c r="C20" s="841" t="s">
        <v>230</v>
      </c>
      <c r="D20" s="818" t="s">
        <v>7</v>
      </c>
      <c r="E20" s="375">
        <f>_xlfn.XLOOKUP(J20,[1]IV_CI!$AI:$AI,[1]IV_CI!$T:$T)</f>
        <v>3.3039999999999998</v>
      </c>
      <c r="J20" s="737" t="s">
        <v>1686</v>
      </c>
    </row>
    <row r="21" spans="2:10" ht="15">
      <c r="B21" s="836" t="s">
        <v>244</v>
      </c>
      <c r="C21" s="842" t="s">
        <v>231</v>
      </c>
      <c r="D21" s="818" t="s">
        <v>7</v>
      </c>
      <c r="E21" s="375">
        <f>_xlfn.XLOOKUP(J21,[1]IV_CI!$AI:$AI,[1]IV_CI!$T:$T)</f>
        <v>2.8</v>
      </c>
      <c r="F21" s="326"/>
      <c r="J21" s="737" t="s">
        <v>1687</v>
      </c>
    </row>
    <row r="22" spans="2:10" ht="15">
      <c r="B22" s="836" t="s">
        <v>245</v>
      </c>
      <c r="C22" s="842" t="s">
        <v>232</v>
      </c>
      <c r="D22" s="818" t="s">
        <v>7</v>
      </c>
      <c r="E22" s="375">
        <f>_xlfn.XLOOKUP(J22,[1]IV_CI!$AI:$AI,[1]IV_CI!$T:$T)</f>
        <v>2.3909600000000002</v>
      </c>
      <c r="F22" s="326"/>
      <c r="J22" s="737" t="s">
        <v>1688</v>
      </c>
    </row>
    <row r="23" spans="2:10" ht="15">
      <c r="B23" s="836" t="s">
        <v>246</v>
      </c>
      <c r="C23" s="842" t="s">
        <v>233</v>
      </c>
      <c r="D23" s="818" t="s">
        <v>7</v>
      </c>
      <c r="E23" s="375">
        <f>_xlfn.XLOOKUP(J23,[1]IV_CI!$AI:$AI,[1]IV_CI!$T:$T)</f>
        <v>2.1736</v>
      </c>
      <c r="F23" s="326"/>
      <c r="J23" s="737" t="s">
        <v>1689</v>
      </c>
    </row>
    <row r="24" spans="2:10" ht="15">
      <c r="B24" s="836" t="s">
        <v>247</v>
      </c>
      <c r="C24" s="842" t="s">
        <v>234</v>
      </c>
      <c r="D24" s="818" t="s">
        <v>7</v>
      </c>
      <c r="E24" s="375">
        <f>_xlfn.XLOOKUP(J24,[1]IV_CI!$AI:$AI,[1]IV_CI!$T:$T)</f>
        <v>1.976</v>
      </c>
      <c r="F24" s="326"/>
      <c r="J24" s="737" t="s">
        <v>1690</v>
      </c>
    </row>
    <row r="25" spans="2:10" s="309" customFormat="1" ht="12.75" customHeight="1">
      <c r="B25" s="1366" t="s">
        <v>2428</v>
      </c>
      <c r="C25" s="1366"/>
      <c r="D25" s="1366"/>
      <c r="E25" s="840" t="s">
        <v>891</v>
      </c>
    </row>
    <row r="26" spans="2:10" ht="24.75" customHeight="1">
      <c r="B26" s="834" t="s">
        <v>248</v>
      </c>
      <c r="C26" s="843" t="s">
        <v>235</v>
      </c>
      <c r="D26" s="818" t="s">
        <v>7</v>
      </c>
      <c r="E26" s="375">
        <f>_xlfn.XLOOKUP(J26,[1]IV_CI!$AI:$AI,[1]IV_CI!$T:$T)</f>
        <v>2.8</v>
      </c>
      <c r="F26" s="325"/>
      <c r="G26" s="325"/>
      <c r="J26" s="737" t="s">
        <v>1691</v>
      </c>
    </row>
    <row r="27" spans="2:10" ht="24.75" customHeight="1">
      <c r="B27" s="834" t="s">
        <v>249</v>
      </c>
      <c r="C27" s="843" t="s">
        <v>236</v>
      </c>
      <c r="D27" s="818" t="s">
        <v>7</v>
      </c>
      <c r="E27" s="375">
        <f>_xlfn.XLOOKUP(J27,[1]IV_CI!$AI:$AI,[1]IV_CI!$T:$T)</f>
        <v>2.4818181818181819</v>
      </c>
      <c r="F27" s="325"/>
      <c r="G27" s="325"/>
      <c r="J27" s="737" t="s">
        <v>1692</v>
      </c>
    </row>
    <row r="28" spans="2:10" ht="27.75" customHeight="1">
      <c r="B28" s="834" t="s">
        <v>250</v>
      </c>
      <c r="C28" s="843" t="s">
        <v>237</v>
      </c>
      <c r="D28" s="818" t="s">
        <v>7</v>
      </c>
      <c r="E28" s="375">
        <f>_xlfn.XLOOKUP(J28,[1]IV_CI!$AI:$AI,[1]IV_CI!$T:$T)</f>
        <v>2.2590909090909088</v>
      </c>
      <c r="F28" s="325"/>
      <c r="G28" s="325"/>
      <c r="J28" s="737" t="s">
        <v>1693</v>
      </c>
    </row>
    <row r="29" spans="2:10" ht="36" customHeight="1">
      <c r="B29" s="834" t="s">
        <v>251</v>
      </c>
      <c r="C29" s="843" t="s">
        <v>238</v>
      </c>
      <c r="D29" s="818" t="s">
        <v>7</v>
      </c>
      <c r="E29" s="375">
        <f>_xlfn.XLOOKUP(J29,[1]IV_CI!$AI:$AI,[1]IV_CI!$T:$T)</f>
        <v>2.1636363636363631</v>
      </c>
      <c r="F29" s="325"/>
      <c r="G29" s="325"/>
      <c r="J29" s="737" t="s">
        <v>1694</v>
      </c>
    </row>
    <row r="30" spans="2:10" ht="29.25" customHeight="1">
      <c r="B30" s="834" t="s">
        <v>253</v>
      </c>
      <c r="C30" s="843" t="s">
        <v>239</v>
      </c>
      <c r="D30" s="818" t="s">
        <v>32</v>
      </c>
      <c r="E30" s="375">
        <f>_xlfn.XLOOKUP(J30,[1]IV_CI!$AI:$AI,[1]IV_CI!$T:$T)</f>
        <v>2.0999999999999992</v>
      </c>
      <c r="J30" s="737" t="s">
        <v>1695</v>
      </c>
    </row>
    <row r="31" spans="2:10" ht="39" customHeight="1">
      <c r="B31" s="834" t="s">
        <v>379</v>
      </c>
      <c r="C31" s="843" t="s">
        <v>240</v>
      </c>
      <c r="D31" s="818" t="s">
        <v>123</v>
      </c>
      <c r="E31" s="375">
        <f>_xlfn.XLOOKUP(J31,[1]IV_CI!$AI:$AI,[1]IV_CI!$T:$T)</f>
        <v>1.5601965909090905</v>
      </c>
      <c r="J31" s="737" t="s">
        <v>1696</v>
      </c>
    </row>
    <row r="32" spans="2:10" ht="27.75" customHeight="1">
      <c r="B32" s="834" t="s">
        <v>380</v>
      </c>
      <c r="C32" s="843" t="s">
        <v>239</v>
      </c>
      <c r="D32" s="818" t="s">
        <v>33</v>
      </c>
      <c r="E32" s="375">
        <f>_xlfn.XLOOKUP(J32,[1]IV_CI!$AI:$AI,[1]IV_CI!$T:$T)</f>
        <v>1.5289511363636359</v>
      </c>
      <c r="J32" s="737" t="s">
        <v>1697</v>
      </c>
    </row>
    <row r="33" spans="2:10" ht="28.5" customHeight="1">
      <c r="B33" s="834" t="s">
        <v>381</v>
      </c>
      <c r="C33" s="843" t="s">
        <v>241</v>
      </c>
      <c r="D33" s="818" t="s">
        <v>7</v>
      </c>
      <c r="E33" s="375">
        <f>_xlfn.XLOOKUP(J33,[1]IV_CI!$AI:$AI,[1]IV_CI!$T:$T)</f>
        <v>2.0999999999999992</v>
      </c>
      <c r="J33" s="737" t="s">
        <v>1698</v>
      </c>
    </row>
    <row r="34" spans="2:10" ht="27.75" customHeight="1">
      <c r="B34" s="834" t="s">
        <v>382</v>
      </c>
      <c r="C34" s="843" t="s">
        <v>241</v>
      </c>
      <c r="D34" s="818" t="s">
        <v>32</v>
      </c>
      <c r="E34" s="375">
        <f>_xlfn.XLOOKUP(J34,[1]IV_CI!$AI:$AI,[1]IV_CI!$T:$T)</f>
        <v>1.9644346590909085</v>
      </c>
      <c r="J34" s="737" t="s">
        <v>1699</v>
      </c>
    </row>
    <row r="35" spans="2:10" ht="27.75" customHeight="1">
      <c r="B35" s="834" t="s">
        <v>383</v>
      </c>
      <c r="C35" s="843" t="s">
        <v>241</v>
      </c>
      <c r="D35" s="818" t="s">
        <v>123</v>
      </c>
      <c r="E35" s="375">
        <f>_xlfn.XLOOKUP(J35,[1]IV_CI!$AI:$AI,[1]IV_CI!$T:$T)</f>
        <v>1.5289511363636359</v>
      </c>
      <c r="J35" s="737" t="s">
        <v>1700</v>
      </c>
    </row>
    <row r="36" spans="2:10" ht="26.25" customHeight="1">
      <c r="B36" s="834" t="s">
        <v>384</v>
      </c>
      <c r="C36" s="843" t="s">
        <v>241</v>
      </c>
      <c r="D36" s="818" t="s">
        <v>33</v>
      </c>
      <c r="E36" s="375">
        <f>_xlfn.XLOOKUP(J36,[1]IV_CI!$AI:$AI,[1]IV_CI!$T:$T)</f>
        <v>1.4820829545454541</v>
      </c>
      <c r="J36" s="737" t="s">
        <v>1701</v>
      </c>
    </row>
    <row r="37" spans="2:10" ht="15.75" customHeight="1">
      <c r="B37" s="834" t="s">
        <v>385</v>
      </c>
      <c r="C37" s="843" t="s">
        <v>252</v>
      </c>
      <c r="D37" s="818" t="s">
        <v>33</v>
      </c>
      <c r="E37" s="375">
        <f>_xlfn.XLOOKUP(J37,[1]IV_CI!$AI:$AI,[1]IV_CI!$T:$T)</f>
        <v>1.4664602272727272</v>
      </c>
      <c r="J37" s="737" t="s">
        <v>1702</v>
      </c>
    </row>
    <row r="38" spans="2:10" ht="15.75" customHeight="1">
      <c r="B38" s="834" t="s">
        <v>386</v>
      </c>
      <c r="C38" s="843" t="s">
        <v>254</v>
      </c>
      <c r="D38" s="818" t="s">
        <v>33</v>
      </c>
      <c r="E38" s="375">
        <f>_xlfn.XLOOKUP(J38,[1]IV_CI!$AI:$AI,[1]IV_CI!$T:$T)</f>
        <v>1.403969318181818</v>
      </c>
      <c r="J38" s="737" t="s">
        <v>1703</v>
      </c>
    </row>
    <row r="39" spans="2:10" ht="16.5" customHeight="1">
      <c r="B39" s="59" t="s">
        <v>226</v>
      </c>
      <c r="C39" s="22"/>
      <c r="D39" s="22"/>
      <c r="E39" s="149"/>
    </row>
    <row r="40" spans="2:10" ht="27" customHeight="1">
      <c r="B40" s="1365" t="s">
        <v>2611</v>
      </c>
      <c r="C40" s="1365"/>
      <c r="D40" s="1365"/>
      <c r="E40" s="1365"/>
    </row>
    <row r="41" spans="2:10" s="309" customFormat="1" ht="38.25" customHeight="1">
      <c r="B41" s="1278" t="s">
        <v>2700</v>
      </c>
      <c r="C41" s="1278"/>
      <c r="D41" s="1278"/>
      <c r="E41" s="1278"/>
    </row>
    <row r="42" spans="2:10">
      <c r="C42" s="314"/>
      <c r="D42" s="314"/>
    </row>
    <row r="43" spans="2:10">
      <c r="C43" s="314"/>
      <c r="D43" s="314"/>
    </row>
    <row r="44" spans="2:10">
      <c r="C44" s="314"/>
      <c r="D44" s="314"/>
    </row>
    <row r="45" spans="2:10">
      <c r="C45" s="314"/>
      <c r="D45" s="314"/>
    </row>
  </sheetData>
  <mergeCells count="9">
    <mergeCell ref="B2:E2"/>
    <mergeCell ref="B7:D7"/>
    <mergeCell ref="B40:E40"/>
    <mergeCell ref="B41:E41"/>
    <mergeCell ref="B25:D25"/>
    <mergeCell ref="C3:E3"/>
    <mergeCell ref="B16:D16"/>
    <mergeCell ref="B6:E6"/>
    <mergeCell ref="B15:E15"/>
  </mergeCells>
  <phoneticPr fontId="71" type="noConversion"/>
  <pageMargins left="0.47244094488188998" right="0.196850393700787" top="0.39370078740157499" bottom="0.39370078740157499" header="0.196850393700787" footer="0.27559055118110198"/>
  <pageSetup paperSize="9" firstPageNumber="67" orientation="portrait" useFirstPageNumber="1" r:id="rId1"/>
  <headerFooter alignWithMargins="0">
    <oddHeader>&amp;CDRAFT</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D6BDA-D57E-41FC-B748-89503D162115}">
  <sheetPr codeName="Foaie12">
    <tabColor rgb="FF7030A0"/>
  </sheetPr>
  <dimension ref="B2:K49"/>
  <sheetViews>
    <sheetView zoomScale="85" zoomScaleNormal="85" workbookViewId="0">
      <selection activeCell="G18" sqref="G18"/>
    </sheetView>
  </sheetViews>
  <sheetFormatPr defaultColWidth="10.28515625" defaultRowHeight="12.75"/>
  <cols>
    <col min="1" max="1" width="5" style="310" customWidth="1"/>
    <col min="2" max="2" width="3.85546875" style="320" customWidth="1"/>
    <col min="3" max="3" width="41" style="310" customWidth="1"/>
    <col min="4" max="4" width="21.85546875" style="310" bestFit="1" customWidth="1"/>
    <col min="5" max="5" width="8.42578125" style="321" customWidth="1"/>
    <col min="6" max="6" width="16.7109375" style="310" customWidth="1"/>
    <col min="7" max="7" width="15.140625" style="695" bestFit="1" customWidth="1"/>
    <col min="8" max="8" width="15.140625" style="310" bestFit="1" customWidth="1"/>
    <col min="9" max="16384" width="10.28515625" style="310"/>
  </cols>
  <sheetData>
    <row r="2" spans="2:11" ht="12.75" customHeight="1">
      <c r="B2" s="1363" t="s">
        <v>216</v>
      </c>
      <c r="C2" s="1363"/>
      <c r="D2" s="1363"/>
      <c r="E2" s="1363"/>
      <c r="F2" s="1363"/>
    </row>
    <row r="3" spans="2:11">
      <c r="C3" s="1367" t="s">
        <v>217</v>
      </c>
      <c r="D3" s="1367"/>
      <c r="E3" s="1367"/>
      <c r="F3" s="1367"/>
    </row>
    <row r="4" spans="2:11">
      <c r="C4" s="322"/>
      <c r="D4" s="322"/>
      <c r="E4" s="310"/>
    </row>
    <row r="5" spans="2:11">
      <c r="B5" s="323"/>
      <c r="E5" s="324"/>
    </row>
    <row r="6" spans="2:11">
      <c r="B6" s="1372" t="s">
        <v>2433</v>
      </c>
      <c r="C6" s="1372"/>
      <c r="D6" s="1372"/>
      <c r="E6" s="1372"/>
      <c r="F6" s="1372"/>
    </row>
    <row r="7" spans="2:11">
      <c r="B7" s="319"/>
      <c r="C7" s="319"/>
      <c r="D7" s="319"/>
      <c r="E7" s="319"/>
    </row>
    <row r="8" spans="2:11" ht="38.25" customHeight="1">
      <c r="B8" s="597" t="s">
        <v>17</v>
      </c>
      <c r="C8" s="540" t="s">
        <v>2</v>
      </c>
      <c r="D8" s="434" t="s">
        <v>817</v>
      </c>
      <c r="E8" s="541" t="s">
        <v>218</v>
      </c>
      <c r="F8" s="685" t="s">
        <v>2402</v>
      </c>
      <c r="G8" s="310"/>
    </row>
    <row r="9" spans="2:11" s="309" customFormat="1" ht="12.75" customHeight="1">
      <c r="B9" s="1369" t="s">
        <v>2405</v>
      </c>
      <c r="C9" s="1370"/>
      <c r="D9" s="1370"/>
      <c r="E9" s="1371"/>
      <c r="F9" s="573" t="s">
        <v>2432</v>
      </c>
      <c r="G9" s="310"/>
      <c r="H9" s="406"/>
      <c r="I9" s="406"/>
      <c r="J9" s="406"/>
      <c r="K9" s="406"/>
    </row>
    <row r="10" spans="2:11">
      <c r="B10" s="81" t="s">
        <v>40</v>
      </c>
      <c r="C10" s="898" t="s">
        <v>822</v>
      </c>
      <c r="D10" s="836" t="s">
        <v>302</v>
      </c>
      <c r="E10" s="81" t="s">
        <v>7</v>
      </c>
      <c r="F10" s="899">
        <f>[1]IV_CI!$N$68</f>
        <v>4.95</v>
      </c>
      <c r="G10" s="310"/>
      <c r="H10" s="596"/>
      <c r="I10" s="596"/>
      <c r="J10" s="596"/>
      <c r="K10" s="596"/>
    </row>
    <row r="11" spans="2:11">
      <c r="B11" s="81" t="s">
        <v>41</v>
      </c>
      <c r="C11" s="898" t="s">
        <v>823</v>
      </c>
      <c r="D11" s="836" t="s">
        <v>302</v>
      </c>
      <c r="E11" s="81" t="s">
        <v>7</v>
      </c>
      <c r="F11" s="899">
        <f>[1]IV_CI!$N$69</f>
        <v>4.7571428571428456</v>
      </c>
      <c r="G11" s="310"/>
    </row>
    <row r="12" spans="2:11">
      <c r="B12" s="81" t="s">
        <v>42</v>
      </c>
      <c r="C12" s="900" t="s">
        <v>96</v>
      </c>
      <c r="D12" s="836" t="s">
        <v>302</v>
      </c>
      <c r="E12" s="570" t="s">
        <v>7</v>
      </c>
      <c r="F12" s="899">
        <f>[1]IV_CI!$N$70</f>
        <v>4.7024999999999997</v>
      </c>
      <c r="G12" s="310"/>
    </row>
    <row r="13" spans="2:11" ht="12.75" customHeight="1">
      <c r="B13" s="81" t="s">
        <v>44</v>
      </c>
      <c r="C13" s="900" t="s">
        <v>824</v>
      </c>
      <c r="D13" s="836" t="s">
        <v>302</v>
      </c>
      <c r="E13" s="570" t="s">
        <v>7</v>
      </c>
      <c r="F13" s="899">
        <f>[1]IV_CI!$N$71</f>
        <v>4.3733250000000004</v>
      </c>
      <c r="G13" s="310"/>
    </row>
    <row r="14" spans="2:11">
      <c r="B14" s="81" t="s">
        <v>46</v>
      </c>
      <c r="C14" s="592" t="s">
        <v>16</v>
      </c>
      <c r="D14" s="836" t="s">
        <v>302</v>
      </c>
      <c r="E14" s="570" t="s">
        <v>7</v>
      </c>
      <c r="F14" s="899">
        <f>[1]IV_CI!$N$72</f>
        <v>3.9030749999999994</v>
      </c>
      <c r="G14" s="310"/>
    </row>
    <row r="15" spans="2:11" s="309" customFormat="1" ht="12.75" customHeight="1">
      <c r="B15" s="1369" t="s">
        <v>2434</v>
      </c>
      <c r="C15" s="1370"/>
      <c r="D15" s="1370"/>
      <c r="E15" s="1371"/>
      <c r="F15" s="840" t="s">
        <v>19</v>
      </c>
      <c r="G15" s="310"/>
      <c r="H15" s="310"/>
    </row>
    <row r="16" spans="2:11">
      <c r="B16" s="1376" t="s">
        <v>48</v>
      </c>
      <c r="C16" s="1373" t="s">
        <v>658</v>
      </c>
      <c r="D16" s="901" t="s">
        <v>706</v>
      </c>
      <c r="E16" s="818" t="s">
        <v>7</v>
      </c>
      <c r="F16" s="96">
        <f>[1]IV_CI!$N$75</f>
        <v>2.4675000000000002</v>
      </c>
      <c r="G16" s="310"/>
    </row>
    <row r="17" spans="2:9">
      <c r="B17" s="1377"/>
      <c r="C17" s="1374"/>
      <c r="D17" s="901" t="s">
        <v>678</v>
      </c>
      <c r="E17" s="818" t="s">
        <v>7</v>
      </c>
      <c r="F17" s="96">
        <f>[1]IV_CI!$N$76</f>
        <v>2.3377200000000009</v>
      </c>
      <c r="G17" s="310"/>
    </row>
    <row r="18" spans="2:9">
      <c r="B18" s="1378"/>
      <c r="C18" s="1375"/>
      <c r="D18" s="901" t="s">
        <v>445</v>
      </c>
      <c r="E18" s="818" t="s">
        <v>7</v>
      </c>
      <c r="F18" s="96">
        <f>[1]IV_CI!$N$77</f>
        <v>2.1252000000000004</v>
      </c>
      <c r="G18" s="310"/>
    </row>
    <row r="19" spans="2:9">
      <c r="B19" s="1376" t="s">
        <v>50</v>
      </c>
      <c r="C19" s="1373" t="s">
        <v>733</v>
      </c>
      <c r="D19" s="901" t="s">
        <v>706</v>
      </c>
      <c r="E19" s="818" t="s">
        <v>7</v>
      </c>
      <c r="F19" s="96">
        <f>[1]IV_CI!$N$78</f>
        <v>2.35</v>
      </c>
      <c r="G19" s="310"/>
    </row>
    <row r="20" spans="2:9">
      <c r="B20" s="1377"/>
      <c r="C20" s="1374"/>
      <c r="D20" s="901" t="s">
        <v>678</v>
      </c>
      <c r="E20" s="818" t="s">
        <v>7</v>
      </c>
      <c r="F20" s="96">
        <f>[1]IV_CI!$N$79</f>
        <v>2.2264000000000008</v>
      </c>
      <c r="G20" s="310"/>
    </row>
    <row r="21" spans="2:9">
      <c r="B21" s="1377"/>
      <c r="C21" s="1374"/>
      <c r="D21" s="901" t="s">
        <v>445</v>
      </c>
      <c r="E21" s="818" t="s">
        <v>7</v>
      </c>
      <c r="F21" s="96">
        <f>[1]IV_CI!$N$80</f>
        <v>2.0240000000000005</v>
      </c>
      <c r="G21" s="310"/>
    </row>
    <row r="22" spans="2:9">
      <c r="B22" s="1377"/>
      <c r="C22" s="1375"/>
      <c r="D22" s="901" t="s">
        <v>34</v>
      </c>
      <c r="E22" s="818" t="s">
        <v>7</v>
      </c>
      <c r="F22" s="96">
        <f>[1]IV_CI!$N$81</f>
        <v>1.84</v>
      </c>
      <c r="G22" s="310"/>
    </row>
    <row r="23" spans="2:9">
      <c r="B23" s="1376" t="s">
        <v>52</v>
      </c>
      <c r="C23" s="1373" t="s">
        <v>825</v>
      </c>
      <c r="D23" s="901" t="s">
        <v>706</v>
      </c>
      <c r="E23" s="818" t="s">
        <v>7</v>
      </c>
      <c r="F23" s="96">
        <f>[1]IV_CI!$N$82</f>
        <v>2.35</v>
      </c>
      <c r="G23" s="310"/>
    </row>
    <row r="24" spans="2:9">
      <c r="B24" s="1377"/>
      <c r="C24" s="1374"/>
      <c r="D24" s="901" t="s">
        <v>678</v>
      </c>
      <c r="E24" s="818" t="s">
        <v>7</v>
      </c>
      <c r="F24" s="902">
        <f>[1]IV_CI!$N$83</f>
        <v>2.2264000000000008</v>
      </c>
      <c r="G24" s="310"/>
      <c r="I24" s="325"/>
    </row>
    <row r="25" spans="2:9">
      <c r="B25" s="1377"/>
      <c r="C25" s="1374"/>
      <c r="D25" s="901" t="s">
        <v>445</v>
      </c>
      <c r="E25" s="818" t="s">
        <v>7</v>
      </c>
      <c r="F25" s="96">
        <f>[1]IV_CI!$N$84</f>
        <v>2.0240000000000005</v>
      </c>
      <c r="G25" s="310"/>
      <c r="I25" s="325"/>
    </row>
    <row r="26" spans="2:9">
      <c r="B26" s="1377"/>
      <c r="C26" s="1375"/>
      <c r="D26" s="901" t="s">
        <v>34</v>
      </c>
      <c r="E26" s="818" t="s">
        <v>7</v>
      </c>
      <c r="F26" s="96">
        <f>[1]IV_CI!$N$85</f>
        <v>1.84</v>
      </c>
      <c r="G26" s="310"/>
      <c r="I26" s="325"/>
    </row>
    <row r="27" spans="2:9">
      <c r="B27" s="1376" t="s">
        <v>54</v>
      </c>
      <c r="C27" s="1379" t="s">
        <v>826</v>
      </c>
      <c r="D27" s="901" t="s">
        <v>706</v>
      </c>
      <c r="E27" s="818" t="s">
        <v>7</v>
      </c>
      <c r="F27" s="96">
        <f>[1]IV_CI!$N$86</f>
        <v>1.8584000000000001</v>
      </c>
      <c r="G27" s="310"/>
      <c r="I27" s="325"/>
    </row>
    <row r="28" spans="2:9">
      <c r="B28" s="1377"/>
      <c r="C28" s="1380"/>
      <c r="D28" s="901" t="s">
        <v>678</v>
      </c>
      <c r="E28" s="818" t="s">
        <v>7</v>
      </c>
      <c r="F28" s="96">
        <f>[1]IV_CI!$N$87</f>
        <v>1.67256</v>
      </c>
      <c r="G28" s="310"/>
      <c r="I28" s="325"/>
    </row>
    <row r="29" spans="2:9">
      <c r="B29" s="1377"/>
      <c r="C29" s="1380"/>
      <c r="D29" s="901" t="s">
        <v>445</v>
      </c>
      <c r="E29" s="818" t="s">
        <v>7</v>
      </c>
      <c r="F29" s="96">
        <f>[1]IV_CI!$N$88</f>
        <v>1.505304</v>
      </c>
      <c r="G29" s="310"/>
      <c r="I29" s="325"/>
    </row>
    <row r="30" spans="2:9">
      <c r="B30" s="1377"/>
      <c r="C30" s="1381"/>
      <c r="D30" s="901" t="s">
        <v>34</v>
      </c>
      <c r="E30" s="818" t="s">
        <v>7</v>
      </c>
      <c r="F30" s="96">
        <f>[1]IV_CI!$N$89</f>
        <v>1.3848796800000001</v>
      </c>
      <c r="G30" s="310"/>
      <c r="I30" s="325"/>
    </row>
    <row r="31" spans="2:9">
      <c r="B31" s="1376" t="s">
        <v>242</v>
      </c>
      <c r="C31" s="1379" t="s">
        <v>674</v>
      </c>
      <c r="D31" s="901" t="s">
        <v>706</v>
      </c>
      <c r="E31" s="818" t="s">
        <v>32</v>
      </c>
      <c r="F31" s="96">
        <f>[1]IV_CI!$N$90</f>
        <v>1.6466450000000001</v>
      </c>
      <c r="G31" s="310"/>
      <c r="I31" s="325"/>
    </row>
    <row r="32" spans="2:9">
      <c r="B32" s="1377"/>
      <c r="C32" s="1380"/>
      <c r="D32" s="901" t="s">
        <v>678</v>
      </c>
      <c r="E32" s="818" t="s">
        <v>32</v>
      </c>
      <c r="F32" s="96">
        <f>[1]IV_CI!$N$91</f>
        <v>1.5600384800000007</v>
      </c>
      <c r="G32" s="310"/>
      <c r="I32" s="325"/>
    </row>
    <row r="33" spans="2:9">
      <c r="B33" s="1377"/>
      <c r="C33" s="1380"/>
      <c r="D33" s="901" t="s">
        <v>445</v>
      </c>
      <c r="E33" s="818" t="s">
        <v>32</v>
      </c>
      <c r="F33" s="96">
        <f>[1]IV_CI!$N$92</f>
        <v>1.4734720000000003</v>
      </c>
      <c r="G33" s="310"/>
      <c r="I33" s="325"/>
    </row>
    <row r="34" spans="2:9">
      <c r="B34" s="1377"/>
      <c r="C34" s="1381"/>
      <c r="D34" s="901" t="s">
        <v>34</v>
      </c>
      <c r="E34" s="818" t="s">
        <v>32</v>
      </c>
      <c r="F34" s="96">
        <f>[1]IV_CI!$N$93</f>
        <v>1.4399840000000002</v>
      </c>
      <c r="G34" s="310"/>
    </row>
    <row r="35" spans="2:9">
      <c r="B35" s="1376" t="s">
        <v>243</v>
      </c>
      <c r="C35" s="1379" t="s">
        <v>827</v>
      </c>
      <c r="D35" s="901" t="s">
        <v>706</v>
      </c>
      <c r="E35" s="818" t="s">
        <v>32</v>
      </c>
      <c r="F35" s="96">
        <f>[1]IV_CI!$N$94</f>
        <v>1.6466450000000001</v>
      </c>
      <c r="G35" s="310"/>
    </row>
    <row r="36" spans="2:9">
      <c r="B36" s="1377"/>
      <c r="C36" s="1380"/>
      <c r="D36" s="901" t="s">
        <v>678</v>
      </c>
      <c r="E36" s="818" t="s">
        <v>32</v>
      </c>
      <c r="F36" s="96">
        <f>[1]IV_CI!$N$95</f>
        <v>1.5600384800000007</v>
      </c>
      <c r="G36" s="310"/>
    </row>
    <row r="37" spans="2:9">
      <c r="B37" s="1377"/>
      <c r="C37" s="1380"/>
      <c r="D37" s="901" t="s">
        <v>445</v>
      </c>
      <c r="E37" s="818" t="s">
        <v>32</v>
      </c>
      <c r="F37" s="96">
        <f>[1]IV_CI!$N$96</f>
        <v>1.4734720000000003</v>
      </c>
      <c r="G37" s="310"/>
    </row>
    <row r="38" spans="2:9">
      <c r="B38" s="1377"/>
      <c r="C38" s="1381"/>
      <c r="D38" s="901" t="s">
        <v>34</v>
      </c>
      <c r="E38" s="818" t="s">
        <v>32</v>
      </c>
      <c r="F38" s="96">
        <f>[1]IV_CI!$N$97</f>
        <v>1.4399840000000002</v>
      </c>
      <c r="G38" s="310"/>
    </row>
    <row r="39" spans="2:9">
      <c r="B39" s="1376" t="s">
        <v>244</v>
      </c>
      <c r="C39" s="1379" t="s">
        <v>674</v>
      </c>
      <c r="D39" s="569" t="s">
        <v>2657</v>
      </c>
      <c r="E39" s="569" t="s">
        <v>33</v>
      </c>
      <c r="F39" s="96">
        <f>[1]IV_CI!$N$98</f>
        <v>1.5890124250000002</v>
      </c>
      <c r="G39" s="310"/>
    </row>
    <row r="40" spans="2:9">
      <c r="B40" s="1377"/>
      <c r="C40" s="1380"/>
      <c r="D40" s="569" t="s">
        <v>2654</v>
      </c>
      <c r="E40" s="569" t="s">
        <v>33</v>
      </c>
      <c r="F40" s="96">
        <f>[1]IV_CI!$N$99</f>
        <v>1.5054371332000005</v>
      </c>
      <c r="G40" s="310"/>
    </row>
    <row r="41" spans="2:9">
      <c r="B41" s="1377"/>
      <c r="C41" s="1380"/>
      <c r="D41" s="569" t="s">
        <v>2653</v>
      </c>
      <c r="E41" s="569" t="s">
        <v>33</v>
      </c>
      <c r="F41" s="96">
        <f>[1]IV_CI!$N$100</f>
        <v>1.4219004800000004</v>
      </c>
      <c r="G41" s="310"/>
    </row>
    <row r="42" spans="2:9">
      <c r="B42" s="1377"/>
      <c r="C42" s="1381"/>
      <c r="D42" s="569" t="s">
        <v>34</v>
      </c>
      <c r="E42" s="569" t="s">
        <v>33</v>
      </c>
      <c r="F42" s="96">
        <f>[1]IV_CI!$N$101</f>
        <v>1.3823846400000002</v>
      </c>
      <c r="G42" s="310"/>
    </row>
    <row r="43" spans="2:9" ht="16.5" customHeight="1">
      <c r="B43" s="28" t="s">
        <v>226</v>
      </c>
      <c r="C43" s="28"/>
      <c r="D43" s="903"/>
      <c r="E43" s="28"/>
      <c r="F43" s="149"/>
    </row>
    <row r="44" spans="2:9" ht="12.75" customHeight="1">
      <c r="B44" s="904" t="s">
        <v>2436</v>
      </c>
      <c r="C44" s="156"/>
      <c r="D44" s="156"/>
      <c r="E44" s="156"/>
      <c r="F44" s="22"/>
    </row>
    <row r="45" spans="2:9" s="309" customFormat="1" ht="27" customHeight="1">
      <c r="B45" s="1278" t="s">
        <v>2435</v>
      </c>
      <c r="C45" s="1278"/>
      <c r="D45" s="1278"/>
      <c r="E45" s="1278"/>
      <c r="F45" s="1278"/>
      <c r="G45" s="696"/>
    </row>
    <row r="46" spans="2:9">
      <c r="C46" s="314"/>
      <c r="D46" s="314"/>
      <c r="E46" s="314"/>
    </row>
    <row r="47" spans="2:9">
      <c r="C47" s="314"/>
      <c r="D47" s="314"/>
      <c r="E47" s="314"/>
    </row>
    <row r="48" spans="2:9">
      <c r="C48" s="314"/>
      <c r="D48" s="314"/>
      <c r="E48" s="314"/>
    </row>
    <row r="49" spans="3:5">
      <c r="C49" s="314"/>
      <c r="D49" s="314"/>
      <c r="E49" s="314"/>
    </row>
  </sheetData>
  <mergeCells count="20">
    <mergeCell ref="B45:F45"/>
    <mergeCell ref="C16:C18"/>
    <mergeCell ref="C19:C22"/>
    <mergeCell ref="C23:C26"/>
    <mergeCell ref="B16:B18"/>
    <mergeCell ref="B19:B22"/>
    <mergeCell ref="B23:B26"/>
    <mergeCell ref="B27:B30"/>
    <mergeCell ref="B31:B34"/>
    <mergeCell ref="B35:B38"/>
    <mergeCell ref="B39:B42"/>
    <mergeCell ref="C27:C30"/>
    <mergeCell ref="C31:C34"/>
    <mergeCell ref="C35:C38"/>
    <mergeCell ref="C39:C42"/>
    <mergeCell ref="B15:E15"/>
    <mergeCell ref="B9:E9"/>
    <mergeCell ref="B2:F2"/>
    <mergeCell ref="C3:F3"/>
    <mergeCell ref="B6:F6"/>
  </mergeCells>
  <phoneticPr fontId="71" type="noConversion"/>
  <pageMargins left="0.47244094488188998" right="0.196850393700787" top="0.39370078740157499" bottom="0.39370078740157499" header="0.196850393700787" footer="0.27559055118110198"/>
  <pageSetup paperSize="9" firstPageNumber="67" orientation="portrait" useFirstPageNumber="1" r:id="rId1"/>
  <headerFooter alignWithMargins="0">
    <oddHeader>&amp;CDRAFT</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aie13">
    <tabColor theme="5" tint="0.39994506668294322"/>
  </sheetPr>
  <dimension ref="B1:EH56"/>
  <sheetViews>
    <sheetView topLeftCell="A30" zoomScale="85" zoomScaleNormal="85" workbookViewId="0">
      <selection activeCell="E35" sqref="E35"/>
    </sheetView>
  </sheetViews>
  <sheetFormatPr defaultColWidth="6.7109375" defaultRowHeight="15"/>
  <cols>
    <col min="1" max="1" width="6.7109375" style="229"/>
    <col min="2" max="2" width="5.28515625" style="234" customWidth="1"/>
    <col min="3" max="3" width="48.7109375" style="235" customWidth="1"/>
    <col min="4" max="4" width="14.28515625" style="229" customWidth="1"/>
    <col min="5" max="5" width="11.28515625" style="229" customWidth="1"/>
    <col min="6" max="7" width="6.7109375" style="229"/>
    <col min="8" max="8" width="7.7109375" style="229" bestFit="1" customWidth="1"/>
    <col min="9" max="12" width="6.7109375" style="229"/>
    <col min="13" max="13" width="6.7109375" style="229" hidden="1" customWidth="1"/>
    <col min="14" max="16384" width="6.7109375" style="229"/>
  </cols>
  <sheetData>
    <row r="1" spans="2:13" ht="33" customHeight="1">
      <c r="B1" s="1386" t="s">
        <v>255</v>
      </c>
      <c r="C1" s="1386"/>
      <c r="D1" s="1386"/>
      <c r="E1" s="1386"/>
    </row>
    <row r="2" spans="2:13" ht="12.75" customHeight="1">
      <c r="C2" s="219"/>
    </row>
    <row r="3" spans="2:13" ht="30" customHeight="1">
      <c r="B3" s="1387" t="s">
        <v>2437</v>
      </c>
      <c r="C3" s="1387"/>
      <c r="D3" s="1387"/>
      <c r="E3" s="1387"/>
    </row>
    <row r="4" spans="2:13">
      <c r="B4" s="221"/>
      <c r="D4" s="218"/>
    </row>
    <row r="5" spans="2:13">
      <c r="B5" s="218"/>
      <c r="D5" s="218"/>
    </row>
    <row r="6" spans="2:13" ht="41.25" customHeight="1">
      <c r="B6" s="1384" t="s">
        <v>17</v>
      </c>
      <c r="C6" s="1384" t="s">
        <v>2</v>
      </c>
      <c r="D6" s="1384" t="s">
        <v>256</v>
      </c>
      <c r="E6" s="685" t="s">
        <v>2402</v>
      </c>
    </row>
    <row r="7" spans="2:13">
      <c r="B7" s="1385"/>
      <c r="C7" s="1385"/>
      <c r="D7" s="1385"/>
      <c r="E7" s="685" t="s">
        <v>19</v>
      </c>
    </row>
    <row r="8" spans="2:13">
      <c r="B8" s="1342" t="s">
        <v>2439</v>
      </c>
      <c r="C8" s="1388"/>
      <c r="D8" s="1388"/>
      <c r="E8" s="1343"/>
    </row>
    <row r="9" spans="2:13">
      <c r="B9" s="1382">
        <v>1</v>
      </c>
      <c r="C9" s="1393" t="s">
        <v>257</v>
      </c>
      <c r="D9" s="711" t="s">
        <v>258</v>
      </c>
      <c r="E9" s="605">
        <f>_xlfn.XLOOKUP(M9,[1]V_CI!$AI:$AI,[1]V_CI!$T:$T)</f>
        <v>5.5</v>
      </c>
      <c r="M9" s="769" t="s">
        <v>1704</v>
      </c>
    </row>
    <row r="10" spans="2:13">
      <c r="B10" s="1382"/>
      <c r="C10" s="1394"/>
      <c r="D10" s="711" t="s">
        <v>23</v>
      </c>
      <c r="E10" s="605">
        <f>_xlfn.XLOOKUP(M10,[1]V_CI!$AI:$AI,[1]V_CI!$T:$T)</f>
        <v>5.3624999999999998</v>
      </c>
      <c r="M10" s="769" t="s">
        <v>1705</v>
      </c>
    </row>
    <row r="11" spans="2:13">
      <c r="B11" s="1382">
        <v>2</v>
      </c>
      <c r="C11" s="1393" t="s">
        <v>1045</v>
      </c>
      <c r="D11" s="711" t="s">
        <v>258</v>
      </c>
      <c r="E11" s="605">
        <f>_xlfn.XLOOKUP(M11,[1]V_CI!$AI:$AI,[1]V_CI!$T:$T)</f>
        <v>5.3624999999999998</v>
      </c>
      <c r="M11" s="769" t="s">
        <v>1706</v>
      </c>
    </row>
    <row r="12" spans="2:13">
      <c r="B12" s="1382"/>
      <c r="C12" s="1395"/>
      <c r="D12" s="711" t="s">
        <v>23</v>
      </c>
      <c r="E12" s="605">
        <f>_xlfn.XLOOKUP(M12,[1]V_CI!$AI:$AI,[1]V_CI!$T:$T)</f>
        <v>5.2284375000000001</v>
      </c>
      <c r="M12" s="769" t="s">
        <v>1707</v>
      </c>
    </row>
    <row r="13" spans="2:13">
      <c r="B13" s="1382"/>
      <c r="C13" s="1395"/>
      <c r="D13" s="711" t="s">
        <v>24</v>
      </c>
      <c r="E13" s="605">
        <f>_xlfn.XLOOKUP(M13,[1]V_CI!$AI:$AI,[1]V_CI!$T:$T)</f>
        <v>5.0977265625000001</v>
      </c>
      <c r="M13" s="769" t="s">
        <v>1708</v>
      </c>
    </row>
    <row r="14" spans="2:13">
      <c r="B14" s="1382"/>
      <c r="C14" s="1395"/>
      <c r="D14" s="711" t="s">
        <v>260</v>
      </c>
      <c r="E14" s="605">
        <f>_xlfn.XLOOKUP(M14,[1]V_CI!$AI:$AI,[1]V_CI!$T:$T)</f>
        <v>4.9702833984375001</v>
      </c>
      <c r="M14" s="769" t="s">
        <v>1709</v>
      </c>
    </row>
    <row r="15" spans="2:13">
      <c r="B15" s="1382">
        <v>3</v>
      </c>
      <c r="C15" s="1393" t="s">
        <v>1046</v>
      </c>
      <c r="D15" s="4" t="s">
        <v>258</v>
      </c>
      <c r="E15" s="605">
        <f>_xlfn.XLOOKUP(M15,[1]V_CI!$AI:$AI,[1]V_CI!$T:$T)</f>
        <v>5.0977265625000001</v>
      </c>
      <c r="M15" s="769" t="s">
        <v>1710</v>
      </c>
    </row>
    <row r="16" spans="2:13">
      <c r="B16" s="1382"/>
      <c r="C16" s="1395"/>
      <c r="D16" s="4" t="s">
        <v>23</v>
      </c>
      <c r="E16" s="605">
        <f>_xlfn.XLOOKUP(M16,[1]V_CI!$AI:$AI,[1]V_CI!$T:$T)</f>
        <v>4.9702833984375001</v>
      </c>
      <c r="M16" s="769" t="s">
        <v>1711</v>
      </c>
    </row>
    <row r="17" spans="2:13">
      <c r="B17" s="1382"/>
      <c r="C17" s="1395"/>
      <c r="D17" s="4" t="s">
        <v>24</v>
      </c>
      <c r="E17" s="605">
        <f>_xlfn.XLOOKUP(M17,[1]V_CI!$AI:$AI,[1]V_CI!$T:$T)</f>
        <v>4.8460263134765622</v>
      </c>
      <c r="M17" s="769" t="s">
        <v>1712</v>
      </c>
    </row>
    <row r="18" spans="2:13">
      <c r="B18" s="1382"/>
      <c r="C18" s="1395"/>
      <c r="D18" s="4" t="s">
        <v>25</v>
      </c>
      <c r="E18" s="605">
        <f>_xlfn.XLOOKUP(M18,[1]V_CI!$AI:$AI,[1]V_CI!$T:$T)</f>
        <v>4.7248756556396483</v>
      </c>
      <c r="M18" s="769" t="s">
        <v>1713</v>
      </c>
    </row>
    <row r="19" spans="2:13">
      <c r="B19" s="1382">
        <v>4</v>
      </c>
      <c r="C19" s="1393" t="s">
        <v>1047</v>
      </c>
      <c r="D19" s="711" t="s">
        <v>258</v>
      </c>
      <c r="E19" s="605">
        <f>_xlfn.XLOOKUP(M19,[1]V_CI!$AI:$AI,[1]V_CI!$T:$T)</f>
        <v>4.4000000000000004</v>
      </c>
      <c r="M19" s="769" t="s">
        <v>1714</v>
      </c>
    </row>
    <row r="20" spans="2:13">
      <c r="B20" s="1382"/>
      <c r="C20" s="1395"/>
      <c r="D20" s="711" t="s">
        <v>23</v>
      </c>
      <c r="E20" s="605">
        <f>_xlfn.XLOOKUP(M20,[1]V_CI!$AI:$AI,[1]V_CI!$T:$T)</f>
        <v>4.2240000000000002</v>
      </c>
      <c r="M20" s="769" t="s">
        <v>1715</v>
      </c>
    </row>
    <row r="21" spans="2:13">
      <c r="B21" s="1382"/>
      <c r="C21" s="1395"/>
      <c r="D21" s="711" t="s">
        <v>24</v>
      </c>
      <c r="E21" s="605">
        <f>_xlfn.XLOOKUP(M21,[1]V_CI!$AI:$AI,[1]V_CI!$T:$T)</f>
        <v>4.05504</v>
      </c>
      <c r="M21" s="769" t="s">
        <v>1716</v>
      </c>
    </row>
    <row r="22" spans="2:13">
      <c r="B22" s="1382"/>
      <c r="C22" s="1395"/>
      <c r="D22" s="711" t="s">
        <v>25</v>
      </c>
      <c r="E22" s="605">
        <f>_xlfn.XLOOKUP(M22,[1]V_CI!$AI:$AI,[1]V_CI!$T:$T)</f>
        <v>3.8928384</v>
      </c>
      <c r="M22" s="769" t="s">
        <v>1717</v>
      </c>
    </row>
    <row r="23" spans="2:13">
      <c r="B23" s="1382"/>
      <c r="C23" s="1395"/>
      <c r="D23" s="711" t="s">
        <v>27</v>
      </c>
      <c r="E23" s="605">
        <f>_xlfn.XLOOKUP(M23,[1]V_CI!$AI:$AI,[1]V_CI!$T:$T)</f>
        <v>3.7371248640000001</v>
      </c>
      <c r="M23" s="769" t="s">
        <v>1718</v>
      </c>
    </row>
    <row r="24" spans="2:13">
      <c r="B24" s="1382"/>
      <c r="C24" s="1394"/>
      <c r="D24" s="711" t="s">
        <v>261</v>
      </c>
      <c r="E24" s="605">
        <f>_xlfn.XLOOKUP(M24,[1]V_CI!$AI:$AI,[1]V_CI!$T:$T)</f>
        <v>3.5876398694399998</v>
      </c>
      <c r="M24" s="769" t="s">
        <v>1719</v>
      </c>
    </row>
    <row r="25" spans="2:13">
      <c r="B25" s="1390">
        <v>5</v>
      </c>
      <c r="C25" s="1393" t="s">
        <v>262</v>
      </c>
      <c r="D25" s="713" t="s">
        <v>27</v>
      </c>
      <c r="E25" s="605">
        <f>_xlfn.XLOOKUP(M25,[1]V_CI!$AI:$AI,[1]V_CI!$T:$T)</f>
        <v>2.8701118955520002</v>
      </c>
      <c r="M25" s="769" t="s">
        <v>1721</v>
      </c>
    </row>
    <row r="26" spans="2:13">
      <c r="B26" s="1392"/>
      <c r="C26" s="1395"/>
      <c r="D26" s="711" t="s">
        <v>261</v>
      </c>
      <c r="E26" s="605">
        <f>_xlfn.XLOOKUP(M26,[1]V_CI!$AI:$AI,[1]V_CI!$T:$T)</f>
        <v>2.7553074197299199</v>
      </c>
      <c r="M26" s="769" t="s">
        <v>1720</v>
      </c>
    </row>
    <row r="27" spans="2:13">
      <c r="B27" s="1085">
        <v>6</v>
      </c>
      <c r="C27" s="714" t="s">
        <v>263</v>
      </c>
      <c r="D27" s="711" t="s">
        <v>264</v>
      </c>
      <c r="E27" s="605">
        <f>_xlfn.XLOOKUP(M27,[1]V_CI!$AI:$AI,[1]V_CI!$T:$T)</f>
        <v>2.4752000000000001</v>
      </c>
      <c r="M27" s="769" t="s">
        <v>1723</v>
      </c>
    </row>
    <row r="28" spans="2:13">
      <c r="B28" s="1085">
        <v>7</v>
      </c>
      <c r="C28" s="714" t="s">
        <v>263</v>
      </c>
      <c r="D28" s="711" t="s">
        <v>265</v>
      </c>
      <c r="E28" s="605">
        <f>_xlfn.XLOOKUP(M28,[1]V_CI!$AI:$AI,[1]V_CI!$T:$T)</f>
        <v>2.38</v>
      </c>
      <c r="M28" s="769" t="s">
        <v>1722</v>
      </c>
    </row>
    <row r="29" spans="2:13">
      <c r="B29" s="1389" t="s">
        <v>2440</v>
      </c>
      <c r="C29" s="1389"/>
      <c r="D29" s="1389"/>
      <c r="E29" s="1389"/>
    </row>
    <row r="30" spans="2:13">
      <c r="B30" s="1390">
        <v>8</v>
      </c>
      <c r="C30" s="1383" t="s">
        <v>259</v>
      </c>
      <c r="D30" s="524" t="s">
        <v>258</v>
      </c>
      <c r="E30" s="712">
        <f>_xlfn.XLOOKUP(M30,[1]V_CI_2!$AI:$AI,[1]V_CI_2!$T:$T)</f>
        <v>5.39</v>
      </c>
      <c r="M30" s="769" t="s">
        <v>1741</v>
      </c>
    </row>
    <row r="31" spans="2:13">
      <c r="B31" s="1391"/>
      <c r="C31" s="1383"/>
      <c r="D31" s="524" t="s">
        <v>23</v>
      </c>
      <c r="E31" s="712">
        <f>_xlfn.XLOOKUP(M31,[1]V_CI_2!$AI:$AI,[1]V_CI_2!$T:$T)</f>
        <v>5.2552499999999993</v>
      </c>
      <c r="M31" s="769" t="s">
        <v>1742</v>
      </c>
    </row>
    <row r="32" spans="2:13">
      <c r="B32" s="1391"/>
      <c r="C32" s="1383"/>
      <c r="D32" s="524" t="s">
        <v>24</v>
      </c>
      <c r="E32" s="712">
        <f>_xlfn.XLOOKUP(M32,[1]V_CI_2!$AI:$AI,[1]V_CI_2!$T:$T)</f>
        <v>5.1501449999999993</v>
      </c>
      <c r="M32" s="769" t="s">
        <v>1743</v>
      </c>
    </row>
    <row r="33" spans="2:13">
      <c r="B33" s="1392"/>
      <c r="C33" s="1383"/>
      <c r="D33" s="524" t="s">
        <v>260</v>
      </c>
      <c r="E33" s="712">
        <f>_xlfn.XLOOKUP(M33,[1]V_CI_2!$AI:$AI,[1]V_CI_2!$T:$T)</f>
        <v>5.0471420999999994</v>
      </c>
      <c r="M33" s="769" t="s">
        <v>1724</v>
      </c>
    </row>
    <row r="34" spans="2:13">
      <c r="B34" s="1382">
        <v>9</v>
      </c>
      <c r="C34" s="1383" t="s">
        <v>840</v>
      </c>
      <c r="D34" s="524" t="s">
        <v>258</v>
      </c>
      <c r="E34" s="712">
        <f>_xlfn.XLOOKUP(M34,[1]V_CI_2!$AI:$AI,[1]V_CI_2!$T:$T)</f>
        <v>5.2552499999999993</v>
      </c>
      <c r="M34" s="769" t="s">
        <v>1725</v>
      </c>
    </row>
    <row r="35" spans="2:13">
      <c r="B35" s="1382"/>
      <c r="C35" s="1383"/>
      <c r="D35" s="524" t="s">
        <v>23</v>
      </c>
      <c r="E35" s="712">
        <f>_xlfn.XLOOKUP(M35,[1]V_CI_2!$AI:$AI,[1]V_CI_2!$T:$T)</f>
        <v>5.1238687499999997</v>
      </c>
      <c r="M35" s="769" t="s">
        <v>1726</v>
      </c>
    </row>
    <row r="36" spans="2:13">
      <c r="B36" s="1382"/>
      <c r="C36" s="1383"/>
      <c r="D36" s="524" t="s">
        <v>24</v>
      </c>
      <c r="E36" s="712">
        <f>_xlfn.XLOOKUP(M36,[1]V_CI_2!$AI:$AI,[1]V_CI_2!$T:$T)</f>
        <v>4.9957720312499996</v>
      </c>
      <c r="M36" s="769" t="s">
        <v>1727</v>
      </c>
    </row>
    <row r="37" spans="2:13">
      <c r="B37" s="1382"/>
      <c r="C37" s="1383"/>
      <c r="D37" s="524" t="s">
        <v>260</v>
      </c>
      <c r="E37" s="712">
        <f>_xlfn.XLOOKUP(M37,[1]V_CI_2!$AI:$AI,[1]V_CI_2!$T:$T)</f>
        <v>4.8708777304687496</v>
      </c>
      <c r="M37" s="769" t="s">
        <v>1728</v>
      </c>
    </row>
    <row r="38" spans="2:13">
      <c r="B38" s="1382">
        <v>10</v>
      </c>
      <c r="C38" s="1383" t="s">
        <v>841</v>
      </c>
      <c r="D38" s="715" t="s">
        <v>258</v>
      </c>
      <c r="E38" s="712">
        <f>_xlfn.XLOOKUP(M38,[1]V_CI_2!$AI:$AI,[1]V_CI_2!$T:$T)</f>
        <v>4.9957720312499996</v>
      </c>
      <c r="M38" s="769" t="s">
        <v>1729</v>
      </c>
    </row>
    <row r="39" spans="2:13">
      <c r="B39" s="1382"/>
      <c r="C39" s="1383"/>
      <c r="D39" s="715" t="s">
        <v>23</v>
      </c>
      <c r="E39" s="712">
        <f>_xlfn.XLOOKUP(M39,[1]V_CI_2!$AI:$AI,[1]V_CI_2!$T:$T)</f>
        <v>4.8708777304687496</v>
      </c>
      <c r="M39" s="769" t="s">
        <v>1730</v>
      </c>
    </row>
    <row r="40" spans="2:13">
      <c r="B40" s="1382"/>
      <c r="C40" s="1383"/>
      <c r="D40" s="715" t="s">
        <v>24</v>
      </c>
      <c r="E40" s="712">
        <f>_xlfn.XLOOKUP(M40,[1]V_CI_2!$AI:$AI,[1]V_CI_2!$T:$T)</f>
        <v>4.7491057872070312</v>
      </c>
      <c r="M40" s="769" t="s">
        <v>1731</v>
      </c>
    </row>
    <row r="41" spans="2:13">
      <c r="B41" s="1382"/>
      <c r="C41" s="1383"/>
      <c r="D41" s="715" t="s">
        <v>25</v>
      </c>
      <c r="E41" s="712">
        <f>_xlfn.XLOOKUP(M41,[1]V_CI_2!$AI:$AI,[1]V_CI_2!$T:$T)</f>
        <v>4.6303781425268555</v>
      </c>
      <c r="M41" s="769" t="s">
        <v>1732</v>
      </c>
    </row>
    <row r="42" spans="2:13">
      <c r="B42" s="1382">
        <v>11</v>
      </c>
      <c r="C42" s="1383" t="s">
        <v>842</v>
      </c>
      <c r="D42" s="524" t="s">
        <v>258</v>
      </c>
      <c r="E42" s="712">
        <f>_xlfn.XLOOKUP(M42,[1]V_CI_2!$AI:$AI,[1]V_CI_2!$T:$T)</f>
        <v>4.3120000000000003</v>
      </c>
      <c r="M42" s="769" t="s">
        <v>1733</v>
      </c>
    </row>
    <row r="43" spans="2:13">
      <c r="B43" s="1382"/>
      <c r="C43" s="1383"/>
      <c r="D43" s="524" t="s">
        <v>23</v>
      </c>
      <c r="E43" s="712">
        <f>_xlfn.XLOOKUP(M43,[1]V_CI_2!$AI:$AI,[1]V_CI_2!$T:$T)</f>
        <v>4.1395200000000001</v>
      </c>
      <c r="M43" s="769" t="s">
        <v>1734</v>
      </c>
    </row>
    <row r="44" spans="2:13">
      <c r="B44" s="1382"/>
      <c r="C44" s="1383"/>
      <c r="D44" s="524" t="s">
        <v>24</v>
      </c>
      <c r="E44" s="712">
        <f>_xlfn.XLOOKUP(M44,[1]V_CI_2!$AI:$AI,[1]V_CI_2!$T:$T)</f>
        <v>3.9739391999999998</v>
      </c>
      <c r="M44" s="769" t="s">
        <v>1735</v>
      </c>
    </row>
    <row r="45" spans="2:13">
      <c r="B45" s="1382"/>
      <c r="C45" s="1383"/>
      <c r="D45" s="524" t="s">
        <v>25</v>
      </c>
      <c r="E45" s="712">
        <f>_xlfn.XLOOKUP(M45,[1]V_CI_2!$AI:$AI,[1]V_CI_2!$T:$T)</f>
        <v>3.8149816319999998</v>
      </c>
      <c r="M45" s="769" t="s">
        <v>1736</v>
      </c>
    </row>
    <row r="46" spans="2:13">
      <c r="B46" s="1382"/>
      <c r="C46" s="1383"/>
      <c r="D46" s="524" t="s">
        <v>27</v>
      </c>
      <c r="E46" s="712">
        <f>_xlfn.XLOOKUP(M46,[1]V_CI_2!$AI:$AI,[1]V_CI_2!$T:$T)</f>
        <v>3.6623823667200002</v>
      </c>
      <c r="M46" s="769" t="s">
        <v>1737</v>
      </c>
    </row>
    <row r="47" spans="2:13">
      <c r="B47" s="1382"/>
      <c r="C47" s="1383"/>
      <c r="D47" s="524" t="s">
        <v>843</v>
      </c>
      <c r="E47" s="712">
        <f>_xlfn.XLOOKUP(M47,[1]V_CI_2!$AI:$AI,[1]V_CI_2!$T:$T)</f>
        <v>3.5158870720511999</v>
      </c>
      <c r="M47" s="769" t="s">
        <v>1738</v>
      </c>
    </row>
    <row r="48" spans="2:13">
      <c r="B48" s="1390">
        <v>12</v>
      </c>
      <c r="C48" s="1390" t="s">
        <v>844</v>
      </c>
      <c r="D48" s="524" t="s">
        <v>27</v>
      </c>
      <c r="E48" s="712">
        <f>_xlfn.XLOOKUP(M48,[1]V_CI_2!$AI:$AI,[1]V_CI_2!$T:$T)</f>
        <v>2.8127096576409603</v>
      </c>
      <c r="M48" s="769" t="s">
        <v>1740</v>
      </c>
    </row>
    <row r="49" spans="2:138">
      <c r="B49" s="1392"/>
      <c r="C49" s="1392"/>
      <c r="D49" s="524" t="s">
        <v>261</v>
      </c>
      <c r="E49" s="712">
        <f>_xlfn.XLOOKUP(M49,[1]V_CI_2!$AI:$AI,[1]V_CI_2!$T:$T)</f>
        <v>2.7002012713353216</v>
      </c>
      <c r="M49" s="769" t="s">
        <v>1739</v>
      </c>
    </row>
    <row r="50" spans="2:138" ht="16.5" customHeight="1">
      <c r="B50" s="236" t="s">
        <v>266</v>
      </c>
      <c r="C50" s="237" t="s">
        <v>10</v>
      </c>
      <c r="D50" s="236"/>
    </row>
    <row r="51" spans="2:138" s="235" customFormat="1" ht="33.75" customHeight="1">
      <c r="B51" s="1396" t="s">
        <v>1032</v>
      </c>
      <c r="C51" s="1396"/>
      <c r="D51" s="1396"/>
      <c r="E51" s="1396"/>
      <c r="F51" s="1396"/>
      <c r="G51" s="1396"/>
      <c r="H51" s="683"/>
      <c r="I51" s="683"/>
      <c r="J51" s="683"/>
      <c r="K51" s="683"/>
      <c r="L51" s="683"/>
      <c r="M51" s="683"/>
    </row>
    <row r="52" spans="2:138" ht="48" customHeight="1">
      <c r="B52" s="1396" t="s">
        <v>1033</v>
      </c>
      <c r="C52" s="1396"/>
      <c r="D52" s="1396"/>
      <c r="E52" s="1396"/>
      <c r="F52" s="1396"/>
      <c r="G52" s="1396"/>
      <c r="H52" s="683"/>
      <c r="I52" s="683"/>
      <c r="J52" s="683"/>
      <c r="K52" s="683"/>
      <c r="L52" s="683"/>
      <c r="M52" s="683"/>
    </row>
    <row r="53" spans="2:138" customFormat="1" ht="46.5" customHeight="1">
      <c r="B53" s="1397" t="s">
        <v>2438</v>
      </c>
      <c r="C53" s="1397"/>
      <c r="D53" s="1397"/>
      <c r="E53" s="1397"/>
      <c r="F53" s="1397"/>
      <c r="G53" s="1397"/>
      <c r="H53" s="683"/>
      <c r="I53" s="683"/>
      <c r="J53" s="683"/>
      <c r="K53" s="683"/>
      <c r="L53" s="683"/>
      <c r="M53" s="683"/>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row>
    <row r="55" spans="2:138">
      <c r="C55" s="607"/>
      <c r="D55" s="606"/>
      <c r="E55" s="606"/>
    </row>
    <row r="56" spans="2:138" ht="15" customHeight="1">
      <c r="C56" s="221"/>
      <c r="D56" s="218"/>
      <c r="E56" s="218"/>
    </row>
  </sheetData>
  <mergeCells count="30">
    <mergeCell ref="B48:B49"/>
    <mergeCell ref="C48:C49"/>
    <mergeCell ref="B51:G51"/>
    <mergeCell ref="B52:G52"/>
    <mergeCell ref="B53:G53"/>
    <mergeCell ref="B34:B37"/>
    <mergeCell ref="C34:C37"/>
    <mergeCell ref="B19:B24"/>
    <mergeCell ref="B25:B26"/>
    <mergeCell ref="C9:C10"/>
    <mergeCell ref="C11:C14"/>
    <mergeCell ref="C15:C18"/>
    <mergeCell ref="C19:C24"/>
    <mergeCell ref="C25:C26"/>
    <mergeCell ref="B42:B47"/>
    <mergeCell ref="C42:C47"/>
    <mergeCell ref="D6:D7"/>
    <mergeCell ref="B1:E1"/>
    <mergeCell ref="B3:E3"/>
    <mergeCell ref="B38:B41"/>
    <mergeCell ref="C38:C41"/>
    <mergeCell ref="B9:B10"/>
    <mergeCell ref="B11:B14"/>
    <mergeCell ref="B15:B18"/>
    <mergeCell ref="B6:B7"/>
    <mergeCell ref="C6:C7"/>
    <mergeCell ref="B8:E8"/>
    <mergeCell ref="B29:E29"/>
    <mergeCell ref="B30:B33"/>
    <mergeCell ref="C30:C33"/>
  </mergeCells>
  <printOptions horizontalCentered="1"/>
  <pageMargins left="0.25" right="0.25" top="0.75" bottom="0.75" header="0.3" footer="0.3"/>
  <pageSetup paperSize="9" scale="90" firstPageNumber="78" fitToHeight="3" orientation="portrait" useFirstPageNumber="1" r:id="rId1"/>
  <headerFooter alignWithMargins="0">
    <oddHeader>&amp;CDRAFT</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aie15">
    <tabColor indexed="45"/>
  </sheetPr>
  <dimension ref="B1:L595"/>
  <sheetViews>
    <sheetView zoomScale="85" zoomScaleNormal="85" workbookViewId="0">
      <selection activeCell="J12" sqref="J12"/>
    </sheetView>
  </sheetViews>
  <sheetFormatPr defaultColWidth="10.28515625" defaultRowHeight="15"/>
  <cols>
    <col min="1" max="1" width="8.42578125" style="228" customWidth="1"/>
    <col min="2" max="2" width="4.42578125" style="229" customWidth="1"/>
    <col min="3" max="3" width="49.85546875" style="228" customWidth="1"/>
    <col min="4" max="4" width="9" style="229" customWidth="1"/>
    <col min="5" max="5" width="14" style="228" customWidth="1"/>
    <col min="6" max="6" width="15.28515625" style="228" customWidth="1"/>
    <col min="7" max="7" width="12.140625" style="228" customWidth="1"/>
    <col min="8" max="8" width="10.28515625" style="228"/>
    <col min="9" max="9" width="10.28515625" style="228" customWidth="1"/>
    <col min="10" max="10" width="6.140625" style="228" customWidth="1"/>
    <col min="11" max="11" width="10.28515625" style="228" customWidth="1"/>
    <col min="12" max="12" width="10.28515625" style="228" hidden="1" customWidth="1"/>
    <col min="13" max="14" width="10.28515625" style="228" customWidth="1"/>
    <col min="15" max="16384" width="10.28515625" style="228"/>
  </cols>
  <sheetData>
    <row r="1" spans="2:12" ht="15.75">
      <c r="B1" s="1398" t="s">
        <v>255</v>
      </c>
      <c r="C1" s="1398"/>
      <c r="D1" s="1398"/>
      <c r="E1" s="1398"/>
      <c r="F1" s="1398"/>
    </row>
    <row r="2" spans="2:12" ht="15.75">
      <c r="B2" s="608"/>
      <c r="C2" s="608"/>
      <c r="D2" s="608"/>
      <c r="E2" s="608"/>
      <c r="F2" s="608"/>
    </row>
    <row r="3" spans="2:12" ht="34.5" customHeight="1">
      <c r="B3" s="1399" t="s">
        <v>2441</v>
      </c>
      <c r="C3" s="1399"/>
      <c r="D3" s="1399"/>
      <c r="E3" s="1399"/>
      <c r="F3" s="1399"/>
    </row>
    <row r="4" spans="2:12" ht="24" customHeight="1">
      <c r="C4" s="230"/>
      <c r="D4" s="228"/>
    </row>
    <row r="5" spans="2:12" s="229" customFormat="1" ht="44.25" customHeight="1">
      <c r="B5" s="1408" t="s">
        <v>17</v>
      </c>
      <c r="C5" s="1408" t="s">
        <v>2</v>
      </c>
      <c r="D5" s="1408" t="s">
        <v>3</v>
      </c>
      <c r="E5" s="1408" t="s">
        <v>256</v>
      </c>
      <c r="F5" s="1407" t="s">
        <v>2402</v>
      </c>
    </row>
    <row r="6" spans="2:12" ht="15" customHeight="1">
      <c r="B6" s="1408"/>
      <c r="C6" s="1408"/>
      <c r="D6" s="1408"/>
      <c r="E6" s="1408"/>
      <c r="F6" s="1407"/>
      <c r="G6" s="229"/>
    </row>
    <row r="7" spans="2:12" ht="15" customHeight="1">
      <c r="B7" s="1405" t="s">
        <v>2442</v>
      </c>
      <c r="C7" s="1406"/>
      <c r="D7" s="1406"/>
      <c r="E7" s="1406"/>
      <c r="F7" s="611" t="s">
        <v>2431</v>
      </c>
      <c r="G7" s="229"/>
    </row>
    <row r="8" spans="2:12" ht="30">
      <c r="B8" s="708">
        <v>1</v>
      </c>
      <c r="C8" s="686" t="s">
        <v>2356</v>
      </c>
      <c r="D8" s="708" t="s">
        <v>7</v>
      </c>
      <c r="E8" s="1139" t="s">
        <v>302</v>
      </c>
      <c r="F8" s="609">
        <f>_xlfn.XLOOKUP(L8,[1]V_CII!$AI:$AI,[1]V_CII!$T:$T)</f>
        <v>4</v>
      </c>
      <c r="G8" s="223"/>
      <c r="L8" s="737" t="s">
        <v>1744</v>
      </c>
    </row>
    <row r="9" spans="2:12" ht="30">
      <c r="B9" s="708">
        <v>2</v>
      </c>
      <c r="C9" s="686" t="s">
        <v>2822</v>
      </c>
      <c r="D9" s="708" t="s">
        <v>7</v>
      </c>
      <c r="E9" s="1137" t="s">
        <v>302</v>
      </c>
      <c r="F9" s="1112">
        <f>_xlfn.XLOOKUP(L9,[1]V_CII!$AI:$AI,[1]V_CII!$T:$T)</f>
        <v>3.6</v>
      </c>
      <c r="G9" s="1113"/>
      <c r="H9" s="1114"/>
      <c r="L9" s="737" t="s">
        <v>1745</v>
      </c>
    </row>
    <row r="10" spans="2:12" ht="30">
      <c r="B10" s="708">
        <v>3</v>
      </c>
      <c r="C10" s="686" t="s">
        <v>1027</v>
      </c>
      <c r="D10" s="708" t="s">
        <v>33</v>
      </c>
      <c r="E10" s="1137" t="s">
        <v>302</v>
      </c>
      <c r="F10" s="1112">
        <f>_xlfn.XLOOKUP(L10,[1]V_CII!$AI:$AI,[1]V_CII!$T:$T)</f>
        <v>3.5</v>
      </c>
      <c r="G10" s="1114"/>
      <c r="H10" s="1114"/>
      <c r="L10" s="737" t="s">
        <v>1746</v>
      </c>
    </row>
    <row r="11" spans="2:12">
      <c r="B11" s="708">
        <v>4</v>
      </c>
      <c r="C11" s="686" t="s">
        <v>1028</v>
      </c>
      <c r="D11" s="708" t="s">
        <v>33</v>
      </c>
      <c r="E11" s="1137" t="s">
        <v>302</v>
      </c>
      <c r="F11" s="1112">
        <f>_xlfn.XLOOKUP(L11,[1]V_CII!$AI:$AI,[1]V_CII!$T:$T)</f>
        <v>3.2040000000000002</v>
      </c>
      <c r="G11" s="1114"/>
      <c r="H11" s="1114"/>
      <c r="L11" s="737" t="s">
        <v>1747</v>
      </c>
    </row>
    <row r="12" spans="2:12">
      <c r="B12" s="1400" t="s">
        <v>2443</v>
      </c>
      <c r="C12" s="1401"/>
      <c r="D12" s="1401"/>
      <c r="E12" s="1402"/>
      <c r="F12" s="611" t="s">
        <v>891</v>
      </c>
      <c r="G12" s="1114"/>
      <c r="H12" s="1114"/>
    </row>
    <row r="13" spans="2:12">
      <c r="B13" s="1403">
        <v>5</v>
      </c>
      <c r="C13" s="1404" t="s">
        <v>1029</v>
      </c>
      <c r="D13" s="708" t="s">
        <v>7</v>
      </c>
      <c r="E13" s="687" t="s">
        <v>258</v>
      </c>
      <c r="F13" s="1112">
        <f>_xlfn.XLOOKUP(L13,[1]V_CII!$AI:$AI,[1]V_CII!$T:$T)</f>
        <v>2.52</v>
      </c>
      <c r="G13" s="1114"/>
      <c r="H13" s="1114"/>
      <c r="L13" s="737" t="s">
        <v>1748</v>
      </c>
    </row>
    <row r="14" spans="2:12">
      <c r="B14" s="1403"/>
      <c r="C14" s="1404"/>
      <c r="D14" s="708" t="s">
        <v>7</v>
      </c>
      <c r="E14" s="687" t="s">
        <v>23</v>
      </c>
      <c r="F14" s="1112">
        <f>_xlfn.XLOOKUP(L14,[1]V_CII!$AI:$AI,[1]V_CII!$T:$T)</f>
        <v>2.3939999999999997</v>
      </c>
      <c r="G14" s="1114"/>
      <c r="H14" s="1114"/>
      <c r="L14" s="737" t="s">
        <v>1749</v>
      </c>
    </row>
    <row r="15" spans="2:12">
      <c r="B15" s="1403"/>
      <c r="C15" s="1404"/>
      <c r="D15" s="708" t="s">
        <v>7</v>
      </c>
      <c r="E15" s="687" t="s">
        <v>24</v>
      </c>
      <c r="F15" s="609">
        <f>_xlfn.XLOOKUP(L15,[1]V_CII!$AI:$AI,[1]V_CII!$T:$T)</f>
        <v>2.2742999999999998</v>
      </c>
      <c r="L15" s="737" t="s">
        <v>1750</v>
      </c>
    </row>
    <row r="16" spans="2:12">
      <c r="B16" s="1403"/>
      <c r="C16" s="1404"/>
      <c r="D16" s="708" t="s">
        <v>7</v>
      </c>
      <c r="E16" s="687" t="s">
        <v>25</v>
      </c>
      <c r="F16" s="609">
        <f>_xlfn.XLOOKUP(L16,[1]V_CII!$AI:$AI,[1]V_CII!$T:$T)</f>
        <v>2.1605849999999998</v>
      </c>
      <c r="L16" s="737" t="s">
        <v>1751</v>
      </c>
    </row>
    <row r="17" spans="2:12">
      <c r="B17" s="1403"/>
      <c r="C17" s="1404"/>
      <c r="D17" s="708" t="s">
        <v>7</v>
      </c>
      <c r="E17" s="687" t="s">
        <v>267</v>
      </c>
      <c r="F17" s="609">
        <f>_xlfn.XLOOKUP(L17,[1]V_CII!$AI:$AI,[1]V_CII!$T:$T)</f>
        <v>2.0525557499999998</v>
      </c>
      <c r="L17" s="737" t="s">
        <v>1752</v>
      </c>
    </row>
    <row r="18" spans="2:12">
      <c r="B18" s="1403">
        <v>6</v>
      </c>
      <c r="C18" s="1404" t="s">
        <v>1030</v>
      </c>
      <c r="D18" s="708" t="s">
        <v>7</v>
      </c>
      <c r="E18" s="687" t="s">
        <v>258</v>
      </c>
      <c r="F18" s="609">
        <f>_xlfn.XLOOKUP(L18,[1]V_CII!$AI:$AI,[1]V_CII!$T:$T)</f>
        <v>2.3939999999999997</v>
      </c>
      <c r="L18" s="737" t="s">
        <v>1753</v>
      </c>
    </row>
    <row r="19" spans="2:12">
      <c r="B19" s="1403"/>
      <c r="C19" s="1404"/>
      <c r="D19" s="708" t="s">
        <v>7</v>
      </c>
      <c r="E19" s="687" t="s">
        <v>23</v>
      </c>
      <c r="F19" s="609">
        <f>_xlfn.XLOOKUP(L19,[1]V_CII!$AI:$AI,[1]V_CII!$T:$T)</f>
        <v>2.2742999999999998</v>
      </c>
      <c r="L19" s="737" t="s">
        <v>1754</v>
      </c>
    </row>
    <row r="20" spans="2:12">
      <c r="B20" s="1403"/>
      <c r="C20" s="1404"/>
      <c r="D20" s="708" t="s">
        <v>7</v>
      </c>
      <c r="E20" s="687" t="s">
        <v>24</v>
      </c>
      <c r="F20" s="609">
        <f>_xlfn.XLOOKUP(L20,[1]V_CII!$AI:$AI,[1]V_CII!$T:$T)</f>
        <v>2.1605849999999998</v>
      </c>
      <c r="L20" s="737" t="s">
        <v>1755</v>
      </c>
    </row>
    <row r="21" spans="2:12">
      <c r="B21" s="1403"/>
      <c r="C21" s="1404"/>
      <c r="D21" s="708" t="s">
        <v>7</v>
      </c>
      <c r="E21" s="687" t="s">
        <v>25</v>
      </c>
      <c r="F21" s="609">
        <f>_xlfn.XLOOKUP(L21,[1]V_CII!$AI:$AI,[1]V_CII!$T:$T)</f>
        <v>2.0525557499999998</v>
      </c>
      <c r="L21" s="737" t="s">
        <v>1756</v>
      </c>
    </row>
    <row r="22" spans="2:12">
      <c r="B22" s="1403"/>
      <c r="C22" s="1404"/>
      <c r="D22" s="708" t="s">
        <v>7</v>
      </c>
      <c r="E22" s="687" t="s">
        <v>30</v>
      </c>
      <c r="F22" s="609">
        <f>_xlfn.XLOOKUP(L22,[1]V_CII!$AI:$AI,[1]V_CII!$T:$T)</f>
        <v>1.9499279624999997</v>
      </c>
      <c r="L22" s="737" t="s">
        <v>1757</v>
      </c>
    </row>
    <row r="23" spans="2:12" ht="28.5" customHeight="1">
      <c r="B23" s="708">
        <v>7</v>
      </c>
      <c r="C23" s="686" t="s">
        <v>1031</v>
      </c>
      <c r="D23" s="708" t="s">
        <v>7</v>
      </c>
      <c r="E23" s="687" t="s">
        <v>268</v>
      </c>
      <c r="F23" s="609">
        <f>_xlfn.XLOOKUP(L23,[1]V_CII!$AI:$AI,[1]V_CII!$T:$T)</f>
        <v>2.2742999999999998</v>
      </c>
      <c r="L23" s="737" t="s">
        <v>1758</v>
      </c>
    </row>
    <row r="24" spans="2:12">
      <c r="B24" s="1403">
        <v>8</v>
      </c>
      <c r="C24" s="1404" t="s">
        <v>2659</v>
      </c>
      <c r="D24" s="708" t="s">
        <v>33</v>
      </c>
      <c r="E24" s="687" t="s">
        <v>258</v>
      </c>
      <c r="F24" s="609">
        <f>_xlfn.XLOOKUP(L24,[1]V_CII!$AI:$AI,[1]V_CII!$T:$T)</f>
        <v>2.2742999999999998</v>
      </c>
      <c r="G24" s="223"/>
      <c r="L24" s="737" t="s">
        <v>1759</v>
      </c>
    </row>
    <row r="25" spans="2:12">
      <c r="B25" s="1403"/>
      <c r="C25" s="1404"/>
      <c r="D25" s="708" t="s">
        <v>33</v>
      </c>
      <c r="E25" s="687" t="s">
        <v>23</v>
      </c>
      <c r="F25" s="609">
        <f>_xlfn.XLOOKUP(L25,[1]V_CII!$AI:$AI,[1]V_CII!$T:$T)</f>
        <v>2.1605849999999998</v>
      </c>
      <c r="L25" s="737" t="s">
        <v>1760</v>
      </c>
    </row>
    <row r="26" spans="2:12">
      <c r="B26" s="1403"/>
      <c r="C26" s="1404"/>
      <c r="D26" s="708" t="s">
        <v>33</v>
      </c>
      <c r="E26" s="687" t="s">
        <v>24</v>
      </c>
      <c r="F26" s="609">
        <f>_xlfn.XLOOKUP(L26,[1]V_CII!$AI:$AI,[1]V_CII!$T:$T)</f>
        <v>2.0525557499999998</v>
      </c>
      <c r="L26" s="737" t="s">
        <v>1761</v>
      </c>
    </row>
    <row r="27" spans="2:12">
      <c r="B27" s="1403"/>
      <c r="C27" s="1404"/>
      <c r="D27" s="708" t="s">
        <v>33</v>
      </c>
      <c r="E27" s="687" t="s">
        <v>25</v>
      </c>
      <c r="F27" s="609">
        <f>_xlfn.XLOOKUP(L27,[1]V_CII!$AI:$AI,[1]V_CII!$T:$T)</f>
        <v>1.9499279624999997</v>
      </c>
      <c r="L27" s="737" t="s">
        <v>1762</v>
      </c>
    </row>
    <row r="28" spans="2:12">
      <c r="B28" s="1403"/>
      <c r="C28" s="1404"/>
      <c r="D28" s="708" t="s">
        <v>33</v>
      </c>
      <c r="E28" s="687" t="s">
        <v>269</v>
      </c>
      <c r="F28" s="609">
        <f>_xlfn.XLOOKUP(L28,[1]V_CII!$AI:$AI,[1]V_CII!$T:$T)</f>
        <v>1.8524315643749996</v>
      </c>
      <c r="L28" s="737" t="s">
        <v>1763</v>
      </c>
    </row>
    <row r="29" spans="2:12">
      <c r="B29" s="1403">
        <v>9</v>
      </c>
      <c r="C29" s="1404" t="s">
        <v>2660</v>
      </c>
      <c r="D29" s="708" t="s">
        <v>33</v>
      </c>
      <c r="E29" s="687" t="s">
        <v>258</v>
      </c>
      <c r="F29" s="609">
        <f>_xlfn.XLOOKUP(L29,[1]V_CII!$AI:$AI,[1]V_CII!$T:$T)</f>
        <v>2.1605849999999998</v>
      </c>
      <c r="L29" s="737" t="s">
        <v>1764</v>
      </c>
    </row>
    <row r="30" spans="2:12">
      <c r="B30" s="1403"/>
      <c r="C30" s="1404"/>
      <c r="D30" s="708" t="s">
        <v>33</v>
      </c>
      <c r="E30" s="687" t="s">
        <v>23</v>
      </c>
      <c r="F30" s="609">
        <f>_xlfn.XLOOKUP(L30,[1]V_CII!$AI:$AI,[1]V_CII!$T:$T)</f>
        <v>2.0525557499999998</v>
      </c>
      <c r="L30" s="737" t="s">
        <v>1765</v>
      </c>
    </row>
    <row r="31" spans="2:12">
      <c r="B31" s="1403"/>
      <c r="C31" s="1404"/>
      <c r="D31" s="708" t="s">
        <v>33</v>
      </c>
      <c r="E31" s="687" t="s">
        <v>24</v>
      </c>
      <c r="F31" s="609">
        <f>_xlfn.XLOOKUP(L31,[1]V_CII!$AI:$AI,[1]V_CII!$T:$T)</f>
        <v>1.9499279624999997</v>
      </c>
      <c r="L31" s="737" t="s">
        <v>1766</v>
      </c>
    </row>
    <row r="32" spans="2:12">
      <c r="B32" s="1403"/>
      <c r="C32" s="1404"/>
      <c r="D32" s="708" t="s">
        <v>33</v>
      </c>
      <c r="E32" s="687" t="s">
        <v>25</v>
      </c>
      <c r="F32" s="609">
        <f>_xlfn.XLOOKUP(L32,[1]V_CII!$AI:$AI,[1]V_CII!$T:$T)</f>
        <v>1.8524315643749996</v>
      </c>
      <c r="L32" s="737" t="s">
        <v>1767</v>
      </c>
    </row>
    <row r="33" spans="2:12">
      <c r="B33" s="1403"/>
      <c r="C33" s="1404"/>
      <c r="D33" s="708" t="s">
        <v>33</v>
      </c>
      <c r="E33" s="687" t="s">
        <v>269</v>
      </c>
      <c r="F33" s="609">
        <f>_xlfn.XLOOKUP(L33,[1]V_CII!$AI:$AI,[1]V_CII!$T:$T)</f>
        <v>1.7598099861562495</v>
      </c>
      <c r="L33" s="737" t="s">
        <v>1768</v>
      </c>
    </row>
    <row r="34" spans="2:12" ht="30">
      <c r="B34" s="708">
        <v>10</v>
      </c>
      <c r="C34" s="686" t="s">
        <v>892</v>
      </c>
      <c r="D34" s="708" t="s">
        <v>33</v>
      </c>
      <c r="E34" s="687" t="s">
        <v>268</v>
      </c>
      <c r="F34" s="609">
        <f>_xlfn.XLOOKUP(L34,[1]V_CII!$AI:$AI,[1]V_CII!$T:$T)</f>
        <v>1.7598099861562495</v>
      </c>
      <c r="G34" s="223"/>
      <c r="L34" s="737" t="s">
        <v>1769</v>
      </c>
    </row>
    <row r="35" spans="2:12" s="218" customFormat="1">
      <c r="B35" s="1403">
        <v>11</v>
      </c>
      <c r="C35" s="1410" t="s">
        <v>270</v>
      </c>
      <c r="D35" s="708" t="s">
        <v>33</v>
      </c>
      <c r="E35" s="687" t="s">
        <v>258</v>
      </c>
      <c r="F35" s="609">
        <f>_xlfn.XLOOKUP(L35,[1]V_CII!$AI:$AI,[1]V_CII!$T:$T)</f>
        <v>2.2742999999999998</v>
      </c>
      <c r="G35" s="228"/>
      <c r="H35" s="228"/>
      <c r="I35" s="228"/>
      <c r="J35" s="228"/>
      <c r="K35" s="228"/>
      <c r="L35" s="737" t="s">
        <v>1770</v>
      </c>
    </row>
    <row r="36" spans="2:12" s="218" customFormat="1">
      <c r="B36" s="1403"/>
      <c r="C36" s="1410"/>
      <c r="D36" s="708" t="s">
        <v>33</v>
      </c>
      <c r="E36" s="687" t="s">
        <v>23</v>
      </c>
      <c r="F36" s="609">
        <f>_xlfn.XLOOKUP(L36,[1]V_CII!$AI:$AI,[1]V_CII!$T:$T)</f>
        <v>2.1605849999999998</v>
      </c>
      <c r="G36" s="228"/>
      <c r="H36" s="228"/>
      <c r="I36" s="228"/>
      <c r="J36" s="228"/>
      <c r="K36" s="228"/>
      <c r="L36" s="737" t="s">
        <v>1771</v>
      </c>
    </row>
    <row r="37" spans="2:12" s="218" customFormat="1">
      <c r="B37" s="1403"/>
      <c r="C37" s="1410"/>
      <c r="D37" s="708" t="s">
        <v>33</v>
      </c>
      <c r="E37" s="687" t="s">
        <v>24</v>
      </c>
      <c r="F37" s="609">
        <f>_xlfn.XLOOKUP(L37,[1]V_CII!$AI:$AI,[1]V_CII!$T:$T)</f>
        <v>2.0525557499999998</v>
      </c>
      <c r="G37" s="228"/>
      <c r="H37" s="228"/>
      <c r="I37" s="228"/>
      <c r="J37" s="228"/>
      <c r="K37" s="228"/>
      <c r="L37" s="737" t="s">
        <v>1772</v>
      </c>
    </row>
    <row r="38" spans="2:12" s="218" customFormat="1">
      <c r="B38" s="1403"/>
      <c r="C38" s="1410"/>
      <c r="D38" s="708" t="s">
        <v>33</v>
      </c>
      <c r="E38" s="687" t="s">
        <v>25</v>
      </c>
      <c r="F38" s="609">
        <f>_xlfn.XLOOKUP(L38,[1]V_CII!$AI:$AI,[1]V_CII!$T:$T)</f>
        <v>1.9499279624999997</v>
      </c>
      <c r="G38" s="228"/>
      <c r="L38" s="737" t="s">
        <v>1773</v>
      </c>
    </row>
    <row r="39" spans="2:12" s="218" customFormat="1">
      <c r="B39" s="1403"/>
      <c r="C39" s="1410"/>
      <c r="D39" s="708" t="s">
        <v>33</v>
      </c>
      <c r="E39" s="687" t="s">
        <v>30</v>
      </c>
      <c r="F39" s="609">
        <f>_xlfn.XLOOKUP(L39,[1]V_CII!$AI:$AI,[1]V_CII!$T:$T)</f>
        <v>1.8524315643749996</v>
      </c>
      <c r="G39" s="228"/>
      <c r="L39" s="737" t="s">
        <v>1774</v>
      </c>
    </row>
    <row r="40" spans="2:12" s="218" customFormat="1">
      <c r="B40" s="708">
        <v>12</v>
      </c>
      <c r="C40" s="686" t="s">
        <v>271</v>
      </c>
      <c r="D40" s="708" t="s">
        <v>33</v>
      </c>
      <c r="E40" s="687" t="s">
        <v>272</v>
      </c>
      <c r="F40" s="609">
        <f>_xlfn.XLOOKUP(L40,[1]V_CII!$AI:$AI,[1]V_CII!$T:$T)</f>
        <v>1.7598099861562495</v>
      </c>
      <c r="G40" s="228"/>
      <c r="L40" s="737" t="s">
        <v>1775</v>
      </c>
    </row>
    <row r="41" spans="2:12">
      <c r="B41" s="708">
        <v>13</v>
      </c>
      <c r="C41" s="686" t="s">
        <v>273</v>
      </c>
      <c r="D41" s="709" t="s">
        <v>7</v>
      </c>
      <c r="E41" s="710"/>
      <c r="F41" s="610">
        <f>[1]V_CII!$T$40</f>
        <v>2.8701118955520002</v>
      </c>
    </row>
    <row r="42" spans="2:12" ht="17.25" customHeight="1">
      <c r="B42" s="216"/>
      <c r="C42" s="217"/>
      <c r="D42" s="231"/>
      <c r="E42" s="232"/>
      <c r="F42" s="233"/>
    </row>
    <row r="43" spans="2:12" ht="12.75" customHeight="1">
      <c r="B43" s="230" t="s">
        <v>12</v>
      </c>
    </row>
    <row r="44" spans="2:12" ht="29.25" customHeight="1">
      <c r="B44" s="1409" t="s">
        <v>894</v>
      </c>
      <c r="C44" s="1409"/>
      <c r="D44" s="1409"/>
      <c r="E44" s="1409"/>
      <c r="F44" s="1409"/>
      <c r="G44" s="218"/>
      <c r="H44" s="218"/>
      <c r="I44" s="218"/>
      <c r="J44" s="218"/>
    </row>
    <row r="45" spans="2:12" s="197" customFormat="1" ht="18" customHeight="1">
      <c r="B45" s="1409" t="s">
        <v>2823</v>
      </c>
      <c r="C45" s="1409"/>
      <c r="D45" s="1409"/>
      <c r="E45" s="1409"/>
      <c r="F45" s="1409"/>
      <c r="G45" s="217"/>
      <c r="H45" s="217"/>
      <c r="I45" s="217"/>
      <c r="J45" s="217"/>
    </row>
    <row r="46" spans="2:12" s="218" customFormat="1" ht="45" customHeight="1">
      <c r="B46" s="1397" t="s">
        <v>2824</v>
      </c>
      <c r="C46" s="1397"/>
      <c r="D46" s="1397"/>
      <c r="E46" s="1397"/>
      <c r="F46" s="1397"/>
      <c r="G46" s="604"/>
      <c r="H46" s="604"/>
      <c r="I46" s="604"/>
      <c r="J46" s="604"/>
    </row>
    <row r="47" spans="2:12" ht="12.75" customHeight="1"/>
    <row r="48" spans="2:12" ht="12.75" customHeight="1"/>
    <row r="49" spans="3:5" ht="12.75" customHeight="1"/>
    <row r="50" spans="3:5" ht="12.75" customHeight="1"/>
    <row r="51" spans="3:5" ht="12.75" customHeight="1"/>
    <row r="52" spans="3:5" ht="12.75" customHeight="1"/>
    <row r="53" spans="3:5" ht="12.75" customHeight="1"/>
    <row r="54" spans="3:5" ht="12.75" customHeight="1"/>
    <row r="55" spans="3:5" ht="12.75" customHeight="1"/>
    <row r="56" spans="3:5" ht="12.75" customHeight="1"/>
    <row r="57" spans="3:5" s="229" customFormat="1" ht="12.75" customHeight="1">
      <c r="C57" s="228"/>
      <c r="E57" s="228"/>
    </row>
    <row r="58" spans="3:5" s="229" customFormat="1" ht="12.75" customHeight="1">
      <c r="C58" s="228"/>
      <c r="E58" s="228"/>
    </row>
    <row r="59" spans="3:5" s="229" customFormat="1" ht="12.75" customHeight="1">
      <c r="C59" s="228"/>
      <c r="E59" s="228"/>
    </row>
    <row r="60" spans="3:5" s="229" customFormat="1" ht="12.75" customHeight="1">
      <c r="C60" s="228"/>
      <c r="E60" s="228"/>
    </row>
    <row r="61" spans="3:5" s="229" customFormat="1" ht="12.75" customHeight="1">
      <c r="C61" s="228"/>
      <c r="E61" s="228"/>
    </row>
    <row r="62" spans="3:5" s="229" customFormat="1" ht="12.75" customHeight="1">
      <c r="C62" s="228"/>
      <c r="E62" s="228"/>
    </row>
    <row r="63" spans="3:5" s="229" customFormat="1" ht="12.75" customHeight="1">
      <c r="C63" s="228"/>
      <c r="E63" s="228"/>
    </row>
    <row r="64" spans="3:5" s="229" customFormat="1" ht="12.75" customHeight="1">
      <c r="C64" s="228"/>
      <c r="E64" s="228"/>
    </row>
    <row r="65" spans="3:5" s="229" customFormat="1" ht="12.75" customHeight="1">
      <c r="C65" s="228"/>
      <c r="E65" s="228"/>
    </row>
    <row r="66" spans="3:5" s="229" customFormat="1" ht="12.75" customHeight="1">
      <c r="C66" s="228"/>
      <c r="E66" s="228"/>
    </row>
    <row r="67" spans="3:5" s="229" customFormat="1" ht="12.75" customHeight="1">
      <c r="C67" s="228"/>
      <c r="E67" s="228"/>
    </row>
    <row r="68" spans="3:5" s="229" customFormat="1" ht="12.75" customHeight="1">
      <c r="C68" s="228"/>
      <c r="E68" s="228"/>
    </row>
    <row r="69" spans="3:5" s="229" customFormat="1" ht="12.75" customHeight="1">
      <c r="C69" s="228"/>
      <c r="E69" s="228"/>
    </row>
    <row r="70" spans="3:5" s="229" customFormat="1" ht="12.75" customHeight="1">
      <c r="C70" s="228"/>
      <c r="E70" s="228"/>
    </row>
    <row r="71" spans="3:5" s="229" customFormat="1" ht="12.75" customHeight="1">
      <c r="C71" s="228"/>
      <c r="E71" s="228"/>
    </row>
    <row r="72" spans="3:5" s="229" customFormat="1" ht="12.75" customHeight="1">
      <c r="C72" s="228"/>
      <c r="E72" s="228"/>
    </row>
    <row r="73" spans="3:5" s="229" customFormat="1" ht="12.75" customHeight="1">
      <c r="C73" s="228"/>
      <c r="E73" s="228"/>
    </row>
    <row r="74" spans="3:5" s="229" customFormat="1" ht="12.75" customHeight="1">
      <c r="C74" s="228"/>
      <c r="E74" s="228"/>
    </row>
    <row r="75" spans="3:5" s="229" customFormat="1" ht="12.75" customHeight="1">
      <c r="C75" s="228"/>
      <c r="E75" s="228"/>
    </row>
    <row r="76" spans="3:5" s="229" customFormat="1" ht="12.75" customHeight="1">
      <c r="C76" s="228"/>
      <c r="E76" s="228"/>
    </row>
    <row r="77" spans="3:5" s="229" customFormat="1" ht="12.75" customHeight="1">
      <c r="C77" s="228"/>
      <c r="E77" s="228"/>
    </row>
    <row r="78" spans="3:5" s="229" customFormat="1" ht="12.75" customHeight="1">
      <c r="C78" s="228"/>
      <c r="E78" s="228"/>
    </row>
    <row r="79" spans="3:5" s="229" customFormat="1" ht="12.75" customHeight="1">
      <c r="C79" s="228"/>
      <c r="E79" s="228"/>
    </row>
    <row r="80" spans="3:5" s="229" customFormat="1" ht="12.75" customHeight="1">
      <c r="C80" s="228"/>
      <c r="E80" s="228"/>
    </row>
    <row r="81" spans="3:5" s="229" customFormat="1" ht="12.75" customHeight="1">
      <c r="C81" s="228"/>
      <c r="E81" s="228"/>
    </row>
    <row r="82" spans="3:5" s="229" customFormat="1" ht="12.75" customHeight="1">
      <c r="C82" s="228"/>
      <c r="E82" s="228"/>
    </row>
    <row r="83" spans="3:5" s="229" customFormat="1" ht="12.75" customHeight="1">
      <c r="C83" s="228"/>
      <c r="E83" s="228"/>
    </row>
    <row r="84" spans="3:5" s="229" customFormat="1" ht="12.75" customHeight="1">
      <c r="C84" s="228"/>
      <c r="E84" s="228"/>
    </row>
    <row r="85" spans="3:5" s="229" customFormat="1" ht="12.75" customHeight="1">
      <c r="C85" s="228"/>
      <c r="E85" s="228"/>
    </row>
    <row r="86" spans="3:5" s="229" customFormat="1" ht="12.75" customHeight="1">
      <c r="C86" s="228"/>
      <c r="E86" s="228"/>
    </row>
    <row r="87" spans="3:5" s="229" customFormat="1" ht="12.75" customHeight="1">
      <c r="C87" s="228"/>
      <c r="E87" s="228"/>
    </row>
    <row r="88" spans="3:5" s="229" customFormat="1" ht="12.75" customHeight="1">
      <c r="C88" s="228"/>
      <c r="E88" s="228"/>
    </row>
    <row r="89" spans="3:5" s="229" customFormat="1" ht="12.75" customHeight="1">
      <c r="C89" s="228"/>
      <c r="E89" s="228"/>
    </row>
    <row r="90" spans="3:5" s="229" customFormat="1" ht="12.75" customHeight="1">
      <c r="C90" s="228"/>
      <c r="E90" s="228"/>
    </row>
    <row r="91" spans="3:5" s="229" customFormat="1" ht="12.75" customHeight="1">
      <c r="C91" s="228"/>
      <c r="E91" s="228"/>
    </row>
    <row r="92" spans="3:5" s="229" customFormat="1" ht="12.75" customHeight="1">
      <c r="C92" s="228"/>
      <c r="E92" s="228"/>
    </row>
    <row r="93" spans="3:5" s="229" customFormat="1" ht="12.75" customHeight="1">
      <c r="C93" s="228"/>
      <c r="E93" s="228"/>
    </row>
    <row r="94" spans="3:5" s="229" customFormat="1" ht="12.75" customHeight="1">
      <c r="C94" s="228"/>
      <c r="E94" s="228"/>
    </row>
    <row r="95" spans="3:5" s="229" customFormat="1" ht="12.75" customHeight="1">
      <c r="C95" s="228"/>
      <c r="E95" s="228"/>
    </row>
    <row r="96" spans="3:5" s="229" customFormat="1" ht="12.75" customHeight="1">
      <c r="C96" s="228"/>
      <c r="E96" s="228"/>
    </row>
    <row r="97" spans="3:5" s="229" customFormat="1" ht="12.75" customHeight="1">
      <c r="C97" s="228"/>
      <c r="E97" s="228"/>
    </row>
    <row r="98" spans="3:5" s="229" customFormat="1" ht="12.75" customHeight="1">
      <c r="C98" s="228"/>
      <c r="E98" s="228"/>
    </row>
    <row r="99" spans="3:5" s="229" customFormat="1" ht="12.75" customHeight="1">
      <c r="C99" s="228"/>
      <c r="E99" s="228"/>
    </row>
    <row r="100" spans="3:5" s="229" customFormat="1" ht="12.75" customHeight="1">
      <c r="C100" s="228"/>
      <c r="E100" s="228"/>
    </row>
    <row r="101" spans="3:5" s="229" customFormat="1" ht="12.75" customHeight="1">
      <c r="C101" s="228"/>
      <c r="E101" s="228"/>
    </row>
    <row r="102" spans="3:5" s="229" customFormat="1" ht="12.75" customHeight="1">
      <c r="C102" s="228"/>
      <c r="E102" s="228"/>
    </row>
    <row r="103" spans="3:5" s="229" customFormat="1" ht="12.75" customHeight="1">
      <c r="C103" s="228"/>
      <c r="E103" s="228"/>
    </row>
    <row r="104" spans="3:5" s="229" customFormat="1" ht="12.75" customHeight="1">
      <c r="C104" s="228"/>
      <c r="E104" s="228"/>
    </row>
    <row r="105" spans="3:5" s="229" customFormat="1" ht="12.75" customHeight="1">
      <c r="C105" s="228"/>
      <c r="E105" s="228"/>
    </row>
    <row r="106" spans="3:5" s="229" customFormat="1" ht="12.75" customHeight="1">
      <c r="C106" s="228"/>
      <c r="E106" s="228"/>
    </row>
    <row r="107" spans="3:5" s="229" customFormat="1" ht="12.75" customHeight="1">
      <c r="C107" s="228"/>
      <c r="E107" s="228"/>
    </row>
    <row r="108" spans="3:5" s="229" customFormat="1" ht="12.75" customHeight="1">
      <c r="C108" s="228"/>
      <c r="E108" s="228"/>
    </row>
    <row r="109" spans="3:5" s="229" customFormat="1" ht="12.75" customHeight="1">
      <c r="C109" s="228"/>
      <c r="E109" s="228"/>
    </row>
    <row r="110" spans="3:5" s="229" customFormat="1" ht="12.75" customHeight="1">
      <c r="C110" s="228"/>
      <c r="E110" s="228"/>
    </row>
    <row r="111" spans="3:5" s="229" customFormat="1" ht="12.75" customHeight="1">
      <c r="C111" s="228"/>
      <c r="E111" s="228"/>
    </row>
    <row r="112" spans="3:5" s="229" customFormat="1" ht="12.75" customHeight="1">
      <c r="C112" s="228"/>
      <c r="E112" s="228"/>
    </row>
    <row r="113" spans="3:5" s="229" customFormat="1" ht="12.75" customHeight="1">
      <c r="C113" s="228"/>
      <c r="E113" s="228"/>
    </row>
    <row r="114" spans="3:5" s="229" customFormat="1" ht="12.75" customHeight="1">
      <c r="C114" s="228"/>
      <c r="E114" s="228"/>
    </row>
    <row r="115" spans="3:5" s="229" customFormat="1" ht="12.75" customHeight="1">
      <c r="C115" s="228"/>
      <c r="E115" s="228"/>
    </row>
    <row r="116" spans="3:5" s="229" customFormat="1" ht="12.75" customHeight="1">
      <c r="C116" s="228"/>
      <c r="E116" s="228"/>
    </row>
    <row r="117" spans="3:5" s="229" customFormat="1" ht="12.75" customHeight="1">
      <c r="C117" s="228"/>
      <c r="E117" s="228"/>
    </row>
    <row r="118" spans="3:5" s="229" customFormat="1" ht="12.75" customHeight="1">
      <c r="C118" s="228"/>
      <c r="E118" s="228"/>
    </row>
    <row r="119" spans="3:5" s="229" customFormat="1" ht="12.75" customHeight="1">
      <c r="C119" s="228"/>
      <c r="E119" s="228"/>
    </row>
    <row r="120" spans="3:5" s="229" customFormat="1" ht="12.75" customHeight="1">
      <c r="C120" s="228"/>
      <c r="E120" s="228"/>
    </row>
    <row r="121" spans="3:5" s="229" customFormat="1" ht="12.75" customHeight="1">
      <c r="C121" s="228"/>
      <c r="E121" s="228"/>
    </row>
    <row r="122" spans="3:5" s="229" customFormat="1" ht="12.75" customHeight="1">
      <c r="C122" s="228"/>
      <c r="E122" s="228"/>
    </row>
    <row r="123" spans="3:5" s="229" customFormat="1" ht="12.75" customHeight="1">
      <c r="C123" s="228"/>
      <c r="E123" s="228"/>
    </row>
    <row r="124" spans="3:5" s="229" customFormat="1" ht="12.75" customHeight="1">
      <c r="C124" s="228"/>
      <c r="E124" s="228"/>
    </row>
    <row r="125" spans="3:5" s="229" customFormat="1" ht="12.75" customHeight="1">
      <c r="C125" s="228"/>
      <c r="E125" s="228"/>
    </row>
    <row r="126" spans="3:5" s="229" customFormat="1" ht="12.75" customHeight="1">
      <c r="C126" s="228"/>
      <c r="E126" s="228"/>
    </row>
    <row r="127" spans="3:5" s="229" customFormat="1" ht="12.75" customHeight="1">
      <c r="C127" s="228"/>
      <c r="E127" s="228"/>
    </row>
    <row r="128" spans="3:5" s="229" customFormat="1" ht="12.75" customHeight="1">
      <c r="C128" s="228"/>
      <c r="E128" s="228"/>
    </row>
    <row r="129" spans="3:5" s="229" customFormat="1" ht="12.75" customHeight="1">
      <c r="C129" s="228"/>
      <c r="E129" s="228"/>
    </row>
    <row r="130" spans="3:5" s="229" customFormat="1" ht="12.75" customHeight="1">
      <c r="C130" s="228"/>
      <c r="E130" s="228"/>
    </row>
    <row r="131" spans="3:5" s="229" customFormat="1" ht="12.75" customHeight="1">
      <c r="C131" s="228"/>
      <c r="E131" s="228"/>
    </row>
    <row r="132" spans="3:5" s="229" customFormat="1" ht="12.75" customHeight="1">
      <c r="C132" s="228"/>
      <c r="E132" s="228"/>
    </row>
    <row r="133" spans="3:5" s="229" customFormat="1" ht="12.75" customHeight="1">
      <c r="C133" s="228"/>
      <c r="E133" s="228"/>
    </row>
    <row r="134" spans="3:5" s="229" customFormat="1" ht="12.75" customHeight="1">
      <c r="C134" s="228"/>
      <c r="E134" s="228"/>
    </row>
    <row r="135" spans="3:5" s="229" customFormat="1" ht="12.75" customHeight="1">
      <c r="C135" s="228"/>
      <c r="E135" s="228"/>
    </row>
    <row r="136" spans="3:5" s="229" customFormat="1" ht="12.75" customHeight="1">
      <c r="C136" s="228"/>
      <c r="E136" s="228"/>
    </row>
    <row r="137" spans="3:5" s="229" customFormat="1" ht="12.75" customHeight="1">
      <c r="C137" s="228"/>
      <c r="E137" s="228"/>
    </row>
    <row r="138" spans="3:5" s="229" customFormat="1" ht="12.75" customHeight="1">
      <c r="C138" s="228"/>
      <c r="E138" s="228"/>
    </row>
    <row r="139" spans="3:5" s="229" customFormat="1" ht="12.75" customHeight="1">
      <c r="C139" s="228"/>
      <c r="E139" s="228"/>
    </row>
    <row r="140" spans="3:5" s="229" customFormat="1" ht="12.75" customHeight="1">
      <c r="C140" s="228"/>
      <c r="E140" s="228"/>
    </row>
    <row r="141" spans="3:5" s="229" customFormat="1" ht="12.75" customHeight="1">
      <c r="C141" s="228"/>
      <c r="E141" s="228"/>
    </row>
    <row r="142" spans="3:5" s="229" customFormat="1" ht="12.75" customHeight="1">
      <c r="C142" s="228"/>
      <c r="E142" s="228"/>
    </row>
    <row r="143" spans="3:5" s="229" customFormat="1" ht="12.75" customHeight="1">
      <c r="C143" s="228"/>
      <c r="E143" s="228"/>
    </row>
    <row r="144" spans="3:5" s="229" customFormat="1" ht="12.75" customHeight="1">
      <c r="C144" s="228"/>
      <c r="E144" s="228"/>
    </row>
    <row r="145" spans="3:5" s="229" customFormat="1" ht="12.75" customHeight="1">
      <c r="C145" s="228"/>
      <c r="E145" s="228"/>
    </row>
    <row r="146" spans="3:5" s="229" customFormat="1" ht="12.75" customHeight="1">
      <c r="C146" s="228"/>
      <c r="E146" s="228"/>
    </row>
    <row r="147" spans="3:5" s="229" customFormat="1" ht="12.75" customHeight="1">
      <c r="C147" s="228"/>
      <c r="E147" s="228"/>
    </row>
    <row r="148" spans="3:5" s="229" customFormat="1" ht="12.75" customHeight="1">
      <c r="C148" s="228"/>
      <c r="E148" s="228"/>
    </row>
    <row r="149" spans="3:5" s="229" customFormat="1" ht="12.75" customHeight="1">
      <c r="C149" s="228"/>
      <c r="E149" s="228"/>
    </row>
    <row r="150" spans="3:5" s="229" customFormat="1" ht="12.75" customHeight="1">
      <c r="C150" s="228"/>
      <c r="E150" s="228"/>
    </row>
    <row r="151" spans="3:5" s="229" customFormat="1" ht="12.75" customHeight="1">
      <c r="C151" s="228"/>
      <c r="E151" s="228"/>
    </row>
    <row r="152" spans="3:5" s="229" customFormat="1" ht="12.75" customHeight="1">
      <c r="C152" s="228"/>
      <c r="E152" s="228"/>
    </row>
    <row r="153" spans="3:5" s="229" customFormat="1" ht="12.75" customHeight="1">
      <c r="C153" s="228"/>
      <c r="E153" s="228"/>
    </row>
    <row r="154" spans="3:5" s="229" customFormat="1" ht="12.75" customHeight="1">
      <c r="C154" s="228"/>
      <c r="E154" s="228"/>
    </row>
    <row r="155" spans="3:5" s="229" customFormat="1" ht="12.75" customHeight="1">
      <c r="C155" s="228"/>
      <c r="E155" s="228"/>
    </row>
    <row r="156" spans="3:5" s="229" customFormat="1" ht="12.75" customHeight="1">
      <c r="C156" s="228"/>
      <c r="E156" s="228"/>
    </row>
    <row r="157" spans="3:5" s="229" customFormat="1" ht="12.75" customHeight="1">
      <c r="C157" s="228"/>
      <c r="E157" s="228"/>
    </row>
    <row r="158" spans="3:5" s="229" customFormat="1" ht="12.75" customHeight="1">
      <c r="C158" s="228"/>
      <c r="E158" s="228"/>
    </row>
    <row r="159" spans="3:5" s="229" customFormat="1" ht="12.75" customHeight="1">
      <c r="C159" s="228"/>
      <c r="E159" s="228"/>
    </row>
    <row r="160" spans="3:5" s="229" customFormat="1" ht="12.75" customHeight="1">
      <c r="C160" s="228"/>
      <c r="E160" s="228"/>
    </row>
    <row r="161" spans="3:5" s="229" customFormat="1" ht="12.75" customHeight="1">
      <c r="C161" s="228"/>
      <c r="E161" s="228"/>
    </row>
    <row r="162" spans="3:5" s="229" customFormat="1" ht="12.75" customHeight="1">
      <c r="C162" s="228"/>
      <c r="E162" s="228"/>
    </row>
    <row r="163" spans="3:5" s="229" customFormat="1" ht="12.75" customHeight="1">
      <c r="C163" s="228"/>
      <c r="E163" s="228"/>
    </row>
    <row r="164" spans="3:5" s="229" customFormat="1" ht="12.75" customHeight="1">
      <c r="C164" s="228"/>
      <c r="E164" s="228"/>
    </row>
    <row r="165" spans="3:5" s="229" customFormat="1" ht="12.75" customHeight="1">
      <c r="C165" s="228"/>
      <c r="E165" s="228"/>
    </row>
    <row r="166" spans="3:5" s="229" customFormat="1" ht="12.75" customHeight="1">
      <c r="C166" s="228"/>
      <c r="E166" s="228"/>
    </row>
    <row r="167" spans="3:5" s="229" customFormat="1" ht="12.75" customHeight="1">
      <c r="C167" s="228"/>
      <c r="E167" s="228"/>
    </row>
    <row r="168" spans="3:5" s="229" customFormat="1" ht="12.75" customHeight="1">
      <c r="C168" s="228"/>
      <c r="E168" s="228"/>
    </row>
    <row r="169" spans="3:5" s="229" customFormat="1" ht="12.75" customHeight="1">
      <c r="C169" s="228"/>
      <c r="E169" s="228"/>
    </row>
    <row r="170" spans="3:5" s="229" customFormat="1" ht="12.75" customHeight="1">
      <c r="C170" s="228"/>
      <c r="E170" s="228"/>
    </row>
    <row r="171" spans="3:5" s="229" customFormat="1" ht="12.75" customHeight="1">
      <c r="C171" s="228"/>
      <c r="E171" s="228"/>
    </row>
    <row r="172" spans="3:5" s="229" customFormat="1" ht="12.75" customHeight="1">
      <c r="C172" s="228"/>
      <c r="E172" s="228"/>
    </row>
    <row r="173" spans="3:5" s="229" customFormat="1" ht="12.75" customHeight="1">
      <c r="C173" s="228"/>
      <c r="E173" s="228"/>
    </row>
    <row r="174" spans="3:5" s="229" customFormat="1" ht="12.75" customHeight="1">
      <c r="C174" s="228"/>
      <c r="E174" s="228"/>
    </row>
    <row r="175" spans="3:5" s="229" customFormat="1" ht="12.75" customHeight="1">
      <c r="C175" s="228"/>
      <c r="E175" s="228"/>
    </row>
    <row r="176" spans="3:5" s="229" customFormat="1" ht="12.75" customHeight="1">
      <c r="C176" s="228"/>
      <c r="E176" s="228"/>
    </row>
    <row r="177" spans="3:5" s="229" customFormat="1" ht="12.75" customHeight="1">
      <c r="C177" s="228"/>
      <c r="E177" s="228"/>
    </row>
    <row r="178" spans="3:5" s="229" customFormat="1" ht="12.75" customHeight="1">
      <c r="C178" s="228"/>
      <c r="E178" s="228"/>
    </row>
    <row r="179" spans="3:5" s="229" customFormat="1" ht="12.75" customHeight="1">
      <c r="C179" s="228"/>
      <c r="E179" s="228"/>
    </row>
    <row r="180" spans="3:5" s="229" customFormat="1" ht="12.75" customHeight="1">
      <c r="C180" s="228"/>
      <c r="E180" s="228"/>
    </row>
    <row r="181" spans="3:5" s="229" customFormat="1" ht="12.75" customHeight="1">
      <c r="C181" s="228"/>
      <c r="E181" s="228"/>
    </row>
    <row r="182" spans="3:5" s="229" customFormat="1" ht="12.75" customHeight="1">
      <c r="C182" s="228"/>
      <c r="E182" s="228"/>
    </row>
    <row r="183" spans="3:5" s="229" customFormat="1" ht="12.75" customHeight="1">
      <c r="C183" s="228"/>
      <c r="E183" s="228"/>
    </row>
    <row r="184" spans="3:5" s="229" customFormat="1" ht="12.75" customHeight="1">
      <c r="C184" s="228"/>
      <c r="E184" s="228"/>
    </row>
    <row r="185" spans="3:5" s="229" customFormat="1" ht="12.75" customHeight="1">
      <c r="C185" s="228"/>
      <c r="E185" s="228"/>
    </row>
    <row r="186" spans="3:5" s="229" customFormat="1" ht="12.75" customHeight="1">
      <c r="C186" s="228"/>
      <c r="E186" s="228"/>
    </row>
    <row r="187" spans="3:5" s="229" customFormat="1" ht="12.75" customHeight="1">
      <c r="C187" s="228"/>
      <c r="E187" s="228"/>
    </row>
    <row r="188" spans="3:5" s="229" customFormat="1" ht="12.75" customHeight="1">
      <c r="C188" s="228"/>
      <c r="E188" s="228"/>
    </row>
    <row r="189" spans="3:5" s="229" customFormat="1" ht="12.75" customHeight="1">
      <c r="C189" s="228"/>
      <c r="E189" s="228"/>
    </row>
    <row r="190" spans="3:5" s="229" customFormat="1" ht="12.75" customHeight="1">
      <c r="C190" s="228"/>
      <c r="E190" s="228"/>
    </row>
    <row r="191" spans="3:5" s="229" customFormat="1" ht="12.75" customHeight="1">
      <c r="C191" s="228"/>
      <c r="E191" s="228"/>
    </row>
    <row r="192" spans="3:5" s="229" customFormat="1" ht="12.75" customHeight="1">
      <c r="C192" s="228"/>
      <c r="E192" s="228"/>
    </row>
    <row r="193" spans="3:5" s="229" customFormat="1" ht="12.75" customHeight="1">
      <c r="C193" s="228"/>
      <c r="E193" s="228"/>
    </row>
    <row r="194" spans="3:5" s="229" customFormat="1" ht="12.75" customHeight="1">
      <c r="C194" s="228"/>
      <c r="E194" s="228"/>
    </row>
    <row r="195" spans="3:5" s="229" customFormat="1" ht="12.75" customHeight="1">
      <c r="C195" s="228"/>
      <c r="E195" s="228"/>
    </row>
    <row r="196" spans="3:5" s="229" customFormat="1" ht="12.75" customHeight="1">
      <c r="C196" s="228"/>
      <c r="E196" s="228"/>
    </row>
    <row r="197" spans="3:5" s="229" customFormat="1" ht="12.75" customHeight="1">
      <c r="C197" s="228"/>
      <c r="E197" s="228"/>
    </row>
    <row r="198" spans="3:5" s="229" customFormat="1" ht="12.75" customHeight="1">
      <c r="C198" s="228"/>
      <c r="E198" s="228"/>
    </row>
    <row r="199" spans="3:5" s="229" customFormat="1" ht="12.75" customHeight="1">
      <c r="C199" s="228"/>
      <c r="E199" s="228"/>
    </row>
    <row r="200" spans="3:5" s="229" customFormat="1" ht="12.75" customHeight="1">
      <c r="C200" s="228"/>
      <c r="E200" s="228"/>
    </row>
    <row r="201" spans="3:5" s="229" customFormat="1" ht="12.75" customHeight="1">
      <c r="C201" s="228"/>
      <c r="E201" s="228"/>
    </row>
    <row r="202" spans="3:5" s="229" customFormat="1" ht="12.75" customHeight="1">
      <c r="C202" s="228"/>
      <c r="E202" s="228"/>
    </row>
    <row r="203" spans="3:5" s="229" customFormat="1" ht="12.75" customHeight="1">
      <c r="C203" s="228"/>
      <c r="E203" s="228"/>
    </row>
    <row r="204" spans="3:5" s="229" customFormat="1" ht="12.75" customHeight="1">
      <c r="C204" s="228"/>
      <c r="E204" s="228"/>
    </row>
    <row r="205" spans="3:5" s="229" customFormat="1" ht="12.75" customHeight="1">
      <c r="C205" s="228"/>
      <c r="E205" s="228"/>
    </row>
    <row r="206" spans="3:5" s="229" customFormat="1" ht="12.75" customHeight="1">
      <c r="C206" s="228"/>
      <c r="E206" s="228"/>
    </row>
    <row r="207" spans="3:5" s="229" customFormat="1" ht="12.75" customHeight="1">
      <c r="C207" s="228"/>
      <c r="E207" s="228"/>
    </row>
    <row r="208" spans="3:5" s="229" customFormat="1" ht="12.75" customHeight="1">
      <c r="C208" s="228"/>
      <c r="E208" s="228"/>
    </row>
    <row r="209" spans="3:5" s="229" customFormat="1" ht="12.75" customHeight="1">
      <c r="C209" s="228"/>
      <c r="E209" s="228"/>
    </row>
    <row r="210" spans="3:5" s="229" customFormat="1" ht="12.75" customHeight="1">
      <c r="C210" s="228"/>
      <c r="E210" s="228"/>
    </row>
    <row r="211" spans="3:5" s="229" customFormat="1" ht="12.75" customHeight="1">
      <c r="C211" s="228"/>
      <c r="E211" s="228"/>
    </row>
    <row r="212" spans="3:5" s="229" customFormat="1" ht="12.75" customHeight="1">
      <c r="C212" s="228"/>
      <c r="E212" s="228"/>
    </row>
    <row r="213" spans="3:5" s="229" customFormat="1" ht="12.75" customHeight="1">
      <c r="C213" s="228"/>
      <c r="E213" s="228"/>
    </row>
    <row r="214" spans="3:5" s="229" customFormat="1" ht="12.75" customHeight="1">
      <c r="C214" s="228"/>
      <c r="E214" s="228"/>
    </row>
    <row r="215" spans="3:5" s="229" customFormat="1" ht="12.75" customHeight="1">
      <c r="C215" s="228"/>
      <c r="E215" s="228"/>
    </row>
    <row r="216" spans="3:5" s="229" customFormat="1" ht="12.75" customHeight="1">
      <c r="C216" s="228"/>
      <c r="E216" s="228"/>
    </row>
    <row r="217" spans="3:5" s="229" customFormat="1" ht="12.75" customHeight="1">
      <c r="C217" s="228"/>
      <c r="E217" s="228"/>
    </row>
    <row r="218" spans="3:5" s="229" customFormat="1" ht="12.75" customHeight="1">
      <c r="C218" s="228"/>
      <c r="E218" s="228"/>
    </row>
    <row r="219" spans="3:5" s="229" customFormat="1" ht="12.75" customHeight="1">
      <c r="C219" s="228"/>
      <c r="E219" s="228"/>
    </row>
    <row r="220" spans="3:5" s="229" customFormat="1" ht="12.75" customHeight="1">
      <c r="C220" s="228"/>
      <c r="E220" s="228"/>
    </row>
    <row r="221" spans="3:5" s="229" customFormat="1" ht="12.75" customHeight="1">
      <c r="C221" s="228"/>
      <c r="E221" s="228"/>
    </row>
    <row r="222" spans="3:5" s="229" customFormat="1" ht="12.75" customHeight="1">
      <c r="C222" s="228"/>
      <c r="E222" s="228"/>
    </row>
    <row r="223" spans="3:5" s="229" customFormat="1" ht="12.75" customHeight="1">
      <c r="C223" s="228"/>
      <c r="E223" s="228"/>
    </row>
    <row r="224" spans="3:5" s="229" customFormat="1" ht="12.75" customHeight="1">
      <c r="C224" s="228"/>
      <c r="E224" s="228"/>
    </row>
    <row r="225" spans="3:5" s="229" customFormat="1" ht="12.75" customHeight="1">
      <c r="C225" s="228"/>
      <c r="E225" s="228"/>
    </row>
    <row r="226" spans="3:5" s="229" customFormat="1" ht="12.75" customHeight="1">
      <c r="C226" s="228"/>
      <c r="E226" s="228"/>
    </row>
    <row r="227" spans="3:5" s="229" customFormat="1" ht="12.75" customHeight="1">
      <c r="C227" s="228"/>
      <c r="E227" s="228"/>
    </row>
    <row r="228" spans="3:5" s="229" customFormat="1" ht="12.75" customHeight="1">
      <c r="C228" s="228"/>
      <c r="E228" s="228"/>
    </row>
    <row r="229" spans="3:5" s="229" customFormat="1" ht="12.75" customHeight="1">
      <c r="C229" s="228"/>
      <c r="E229" s="228"/>
    </row>
    <row r="230" spans="3:5" s="229" customFormat="1" ht="12.75" customHeight="1">
      <c r="C230" s="228"/>
      <c r="E230" s="228"/>
    </row>
    <row r="231" spans="3:5" s="229" customFormat="1" ht="12.75" customHeight="1">
      <c r="C231" s="228"/>
      <c r="E231" s="228"/>
    </row>
    <row r="232" spans="3:5" s="229" customFormat="1" ht="12.75" customHeight="1">
      <c r="C232" s="228"/>
      <c r="E232" s="228"/>
    </row>
    <row r="233" spans="3:5" s="229" customFormat="1" ht="12.75" customHeight="1">
      <c r="C233" s="228"/>
      <c r="E233" s="228"/>
    </row>
    <row r="234" spans="3:5" s="229" customFormat="1" ht="12.75" customHeight="1">
      <c r="C234" s="228"/>
      <c r="E234" s="228"/>
    </row>
    <row r="235" spans="3:5" s="229" customFormat="1" ht="12.75" customHeight="1">
      <c r="C235" s="228"/>
      <c r="E235" s="228"/>
    </row>
    <row r="236" spans="3:5" s="229" customFormat="1" ht="12.75" customHeight="1">
      <c r="C236" s="228"/>
      <c r="E236" s="228"/>
    </row>
    <row r="237" spans="3:5" s="229" customFormat="1" ht="12.75" customHeight="1">
      <c r="C237" s="228"/>
      <c r="E237" s="228"/>
    </row>
    <row r="238" spans="3:5" s="229" customFormat="1" ht="12.75" customHeight="1">
      <c r="C238" s="228"/>
      <c r="E238" s="228"/>
    </row>
    <row r="239" spans="3:5" s="229" customFormat="1" ht="12.75" customHeight="1">
      <c r="C239" s="228"/>
      <c r="E239" s="228"/>
    </row>
    <row r="240" spans="3:5" s="229" customFormat="1" ht="12.75" customHeight="1">
      <c r="C240" s="228"/>
      <c r="E240" s="228"/>
    </row>
    <row r="241" spans="3:5" s="229" customFormat="1" ht="12.75" customHeight="1">
      <c r="C241" s="228"/>
      <c r="E241" s="228"/>
    </row>
    <row r="242" spans="3:5" s="229" customFormat="1" ht="12.75" customHeight="1">
      <c r="C242" s="228"/>
      <c r="E242" s="228"/>
    </row>
    <row r="243" spans="3:5" s="229" customFormat="1" ht="12.75" customHeight="1">
      <c r="C243" s="228"/>
      <c r="E243" s="228"/>
    </row>
    <row r="244" spans="3:5" s="229" customFormat="1" ht="12.75" customHeight="1">
      <c r="C244" s="228"/>
      <c r="E244" s="228"/>
    </row>
    <row r="245" spans="3:5" s="229" customFormat="1" ht="12.75" customHeight="1">
      <c r="C245" s="228"/>
      <c r="E245" s="228"/>
    </row>
    <row r="246" spans="3:5" s="229" customFormat="1" ht="12.75" customHeight="1">
      <c r="C246" s="228"/>
      <c r="E246" s="228"/>
    </row>
    <row r="247" spans="3:5" s="229" customFormat="1" ht="12.75" customHeight="1">
      <c r="C247" s="228"/>
      <c r="E247" s="228"/>
    </row>
    <row r="248" spans="3:5" s="229" customFormat="1" ht="12.75" customHeight="1">
      <c r="C248" s="228"/>
      <c r="E248" s="228"/>
    </row>
    <row r="249" spans="3:5" s="229" customFormat="1" ht="12.75" customHeight="1">
      <c r="C249" s="228"/>
      <c r="E249" s="228"/>
    </row>
    <row r="250" spans="3:5" s="229" customFormat="1" ht="12.75" customHeight="1">
      <c r="C250" s="228"/>
      <c r="E250" s="228"/>
    </row>
    <row r="251" spans="3:5" s="229" customFormat="1" ht="12.75" customHeight="1">
      <c r="C251" s="228"/>
      <c r="E251" s="228"/>
    </row>
    <row r="252" spans="3:5" s="229" customFormat="1" ht="12.75" customHeight="1">
      <c r="C252" s="228"/>
      <c r="E252" s="228"/>
    </row>
    <row r="253" spans="3:5" s="229" customFormat="1" ht="12.75" customHeight="1">
      <c r="C253" s="228"/>
      <c r="E253" s="228"/>
    </row>
    <row r="254" spans="3:5" s="229" customFormat="1" ht="12.75" customHeight="1">
      <c r="C254" s="228"/>
      <c r="E254" s="228"/>
    </row>
    <row r="255" spans="3:5" s="229" customFormat="1" ht="12.75" customHeight="1">
      <c r="C255" s="228"/>
      <c r="E255" s="228"/>
    </row>
    <row r="256" spans="3:5" s="229" customFormat="1" ht="12.75" customHeight="1">
      <c r="C256" s="228"/>
      <c r="E256" s="228"/>
    </row>
    <row r="257" spans="3:5" s="229" customFormat="1" ht="12.75" customHeight="1">
      <c r="C257" s="228"/>
      <c r="E257" s="228"/>
    </row>
    <row r="258" spans="3:5" s="229" customFormat="1" ht="12.75" customHeight="1">
      <c r="C258" s="228"/>
      <c r="E258" s="228"/>
    </row>
    <row r="259" spans="3:5" s="229" customFormat="1" ht="12.75" customHeight="1">
      <c r="C259" s="228"/>
      <c r="E259" s="228"/>
    </row>
    <row r="260" spans="3:5" s="229" customFormat="1" ht="12.75" customHeight="1">
      <c r="C260" s="228"/>
      <c r="E260" s="228"/>
    </row>
    <row r="261" spans="3:5" s="229" customFormat="1" ht="12.75" customHeight="1">
      <c r="C261" s="228"/>
      <c r="E261" s="228"/>
    </row>
    <row r="262" spans="3:5" s="229" customFormat="1" ht="12.75" customHeight="1">
      <c r="C262" s="228"/>
      <c r="E262" s="228"/>
    </row>
    <row r="263" spans="3:5" s="229" customFormat="1" ht="12.75" customHeight="1">
      <c r="C263" s="228"/>
      <c r="E263" s="228"/>
    </row>
    <row r="264" spans="3:5" s="229" customFormat="1" ht="12.75" customHeight="1">
      <c r="C264" s="228"/>
      <c r="E264" s="228"/>
    </row>
    <row r="265" spans="3:5" s="229" customFormat="1" ht="12.75" customHeight="1">
      <c r="C265" s="228"/>
      <c r="E265" s="228"/>
    </row>
    <row r="266" spans="3:5" s="229" customFormat="1" ht="12.75" customHeight="1">
      <c r="C266" s="228"/>
      <c r="E266" s="228"/>
    </row>
    <row r="267" spans="3:5" s="229" customFormat="1" ht="12.75" customHeight="1">
      <c r="C267" s="228"/>
      <c r="E267" s="228"/>
    </row>
    <row r="268" spans="3:5" s="229" customFormat="1" ht="12.75" customHeight="1">
      <c r="C268" s="228"/>
      <c r="E268" s="228"/>
    </row>
    <row r="269" spans="3:5" s="229" customFormat="1" ht="12.75" customHeight="1">
      <c r="C269" s="228"/>
      <c r="E269" s="228"/>
    </row>
    <row r="270" spans="3:5" s="229" customFormat="1" ht="12.75" customHeight="1">
      <c r="C270" s="228"/>
      <c r="E270" s="228"/>
    </row>
    <row r="271" spans="3:5" s="229" customFormat="1" ht="12.75" customHeight="1">
      <c r="C271" s="228"/>
      <c r="E271" s="228"/>
    </row>
    <row r="272" spans="3:5" s="229" customFormat="1" ht="12.75" customHeight="1">
      <c r="C272" s="228"/>
      <c r="E272" s="228"/>
    </row>
    <row r="273" spans="3:5" s="229" customFormat="1" ht="12.75" customHeight="1">
      <c r="C273" s="228"/>
      <c r="E273" s="228"/>
    </row>
    <row r="274" spans="3:5" s="229" customFormat="1" ht="12.75" customHeight="1">
      <c r="C274" s="228"/>
      <c r="E274" s="228"/>
    </row>
    <row r="275" spans="3:5" s="229" customFormat="1" ht="12.75" customHeight="1">
      <c r="C275" s="228"/>
      <c r="E275" s="228"/>
    </row>
    <row r="276" spans="3:5" s="229" customFormat="1" ht="12.75" customHeight="1">
      <c r="C276" s="228"/>
      <c r="E276" s="228"/>
    </row>
    <row r="277" spans="3:5" s="229" customFormat="1" ht="12.75" customHeight="1">
      <c r="C277" s="228"/>
      <c r="E277" s="228"/>
    </row>
    <row r="278" spans="3:5" s="229" customFormat="1" ht="12.75" customHeight="1">
      <c r="C278" s="228"/>
      <c r="E278" s="228"/>
    </row>
    <row r="279" spans="3:5" s="229" customFormat="1" ht="12.75" customHeight="1">
      <c r="C279" s="228"/>
      <c r="E279" s="228"/>
    </row>
    <row r="280" spans="3:5" s="229" customFormat="1" ht="12.75" customHeight="1">
      <c r="C280" s="228"/>
      <c r="E280" s="228"/>
    </row>
    <row r="281" spans="3:5" s="229" customFormat="1" ht="12.75" customHeight="1">
      <c r="C281" s="228"/>
      <c r="E281" s="228"/>
    </row>
    <row r="282" spans="3:5" s="229" customFormat="1" ht="12.75" customHeight="1">
      <c r="C282" s="228"/>
      <c r="E282" s="228"/>
    </row>
    <row r="283" spans="3:5" s="229" customFormat="1" ht="12.75" customHeight="1">
      <c r="C283" s="228"/>
      <c r="E283" s="228"/>
    </row>
    <row r="284" spans="3:5" s="229" customFormat="1" ht="12.75" customHeight="1">
      <c r="C284" s="228"/>
      <c r="E284" s="228"/>
    </row>
    <row r="285" spans="3:5" s="229" customFormat="1" ht="12.75" customHeight="1">
      <c r="C285" s="228"/>
      <c r="E285" s="228"/>
    </row>
    <row r="286" spans="3:5" s="229" customFormat="1" ht="12.75" customHeight="1">
      <c r="C286" s="228"/>
      <c r="E286" s="228"/>
    </row>
    <row r="287" spans="3:5" s="229" customFormat="1" ht="12.75" customHeight="1">
      <c r="C287" s="228"/>
      <c r="E287" s="228"/>
    </row>
    <row r="288" spans="3:5" s="229" customFormat="1" ht="12.75" customHeight="1">
      <c r="C288" s="228"/>
      <c r="E288" s="228"/>
    </row>
    <row r="289" spans="3:5" s="229" customFormat="1" ht="12.75" customHeight="1">
      <c r="C289" s="228"/>
      <c r="E289" s="228"/>
    </row>
    <row r="290" spans="3:5" s="229" customFormat="1" ht="12.75" customHeight="1">
      <c r="C290" s="228"/>
      <c r="E290" s="228"/>
    </row>
    <row r="291" spans="3:5" s="229" customFormat="1" ht="12.75" customHeight="1">
      <c r="C291" s="228"/>
      <c r="E291" s="228"/>
    </row>
    <row r="292" spans="3:5" s="229" customFormat="1" ht="12.75" customHeight="1">
      <c r="C292" s="228"/>
      <c r="E292" s="228"/>
    </row>
    <row r="293" spans="3:5" s="229" customFormat="1" ht="12.75" customHeight="1">
      <c r="C293" s="228"/>
      <c r="E293" s="228"/>
    </row>
    <row r="294" spans="3:5" s="229" customFormat="1" ht="12.75" customHeight="1">
      <c r="C294" s="228"/>
      <c r="E294" s="228"/>
    </row>
    <row r="295" spans="3:5" s="229" customFormat="1" ht="12.75" customHeight="1">
      <c r="C295" s="228"/>
      <c r="E295" s="228"/>
    </row>
    <row r="296" spans="3:5" s="229" customFormat="1" ht="12.75" customHeight="1">
      <c r="C296" s="228"/>
      <c r="E296" s="228"/>
    </row>
    <row r="297" spans="3:5" s="229" customFormat="1" ht="12.75" customHeight="1">
      <c r="C297" s="228"/>
      <c r="E297" s="228"/>
    </row>
    <row r="298" spans="3:5" s="229" customFormat="1" ht="12.75" customHeight="1">
      <c r="C298" s="228"/>
      <c r="E298" s="228"/>
    </row>
    <row r="299" spans="3:5" s="229" customFormat="1" ht="12.75" customHeight="1">
      <c r="C299" s="228"/>
      <c r="E299" s="228"/>
    </row>
    <row r="300" spans="3:5" s="229" customFormat="1" ht="12.75" customHeight="1">
      <c r="C300" s="228"/>
      <c r="E300" s="228"/>
    </row>
    <row r="301" spans="3:5" s="229" customFormat="1" ht="12.75" customHeight="1">
      <c r="C301" s="228"/>
      <c r="E301" s="228"/>
    </row>
    <row r="302" spans="3:5" s="229" customFormat="1" ht="12.75" customHeight="1">
      <c r="C302" s="228"/>
      <c r="E302" s="228"/>
    </row>
    <row r="303" spans="3:5" s="229" customFormat="1" ht="12.75" customHeight="1">
      <c r="C303" s="228"/>
      <c r="E303" s="228"/>
    </row>
    <row r="304" spans="3:5" s="229" customFormat="1" ht="12.75" customHeight="1">
      <c r="C304" s="228"/>
      <c r="E304" s="228"/>
    </row>
    <row r="305" spans="3:5" s="229" customFormat="1" ht="12.75" customHeight="1">
      <c r="C305" s="228"/>
      <c r="E305" s="228"/>
    </row>
    <row r="306" spans="3:5" s="229" customFormat="1" ht="12.75" customHeight="1">
      <c r="C306" s="228"/>
      <c r="E306" s="228"/>
    </row>
    <row r="307" spans="3:5" s="229" customFormat="1" ht="12.75" customHeight="1">
      <c r="C307" s="228"/>
      <c r="E307" s="228"/>
    </row>
    <row r="308" spans="3:5" s="229" customFormat="1" ht="12.75" customHeight="1">
      <c r="C308" s="228"/>
      <c r="E308" s="228"/>
    </row>
    <row r="309" spans="3:5" s="229" customFormat="1" ht="12.75" customHeight="1">
      <c r="C309" s="228"/>
      <c r="E309" s="228"/>
    </row>
    <row r="310" spans="3:5" s="229" customFormat="1" ht="12.75" customHeight="1">
      <c r="C310" s="228"/>
      <c r="E310" s="228"/>
    </row>
    <row r="311" spans="3:5" s="229" customFormat="1" ht="12.75" customHeight="1">
      <c r="C311" s="228"/>
      <c r="E311" s="228"/>
    </row>
    <row r="312" spans="3:5" s="229" customFormat="1" ht="12.75" customHeight="1">
      <c r="C312" s="228"/>
      <c r="E312" s="228"/>
    </row>
    <row r="313" spans="3:5" s="229" customFormat="1" ht="12.75" customHeight="1">
      <c r="C313" s="228"/>
      <c r="E313" s="228"/>
    </row>
    <row r="314" spans="3:5" s="229" customFormat="1" ht="12.75" customHeight="1">
      <c r="C314" s="228"/>
      <c r="E314" s="228"/>
    </row>
    <row r="315" spans="3:5" s="229" customFormat="1" ht="12.75" customHeight="1">
      <c r="C315" s="228"/>
      <c r="E315" s="228"/>
    </row>
    <row r="316" spans="3:5" s="229" customFormat="1" ht="12.75" customHeight="1">
      <c r="C316" s="228"/>
      <c r="E316" s="228"/>
    </row>
    <row r="317" spans="3:5" s="229" customFormat="1" ht="12.75" customHeight="1">
      <c r="C317" s="228"/>
      <c r="E317" s="228"/>
    </row>
    <row r="318" spans="3:5" s="229" customFormat="1" ht="12.75" customHeight="1">
      <c r="C318" s="228"/>
      <c r="E318" s="228"/>
    </row>
    <row r="319" spans="3:5" s="229" customFormat="1" ht="12.75" customHeight="1">
      <c r="C319" s="228"/>
      <c r="E319" s="228"/>
    </row>
    <row r="320" spans="3:5" s="229" customFormat="1" ht="12.75" customHeight="1">
      <c r="C320" s="228"/>
      <c r="E320" s="228"/>
    </row>
    <row r="321" spans="3:5" s="229" customFormat="1" ht="12.75" customHeight="1">
      <c r="C321" s="228"/>
      <c r="E321" s="228"/>
    </row>
    <row r="322" spans="3:5" s="229" customFormat="1" ht="12.75" customHeight="1">
      <c r="C322" s="228"/>
      <c r="E322" s="228"/>
    </row>
    <row r="323" spans="3:5" s="229" customFormat="1" ht="12.75" customHeight="1">
      <c r="C323" s="228"/>
      <c r="E323" s="228"/>
    </row>
    <row r="324" spans="3:5" s="229" customFormat="1" ht="12.75" customHeight="1">
      <c r="C324" s="228"/>
      <c r="E324" s="228"/>
    </row>
    <row r="325" spans="3:5" s="229" customFormat="1" ht="12.75" customHeight="1">
      <c r="C325" s="228"/>
      <c r="E325" s="228"/>
    </row>
    <row r="326" spans="3:5" s="229" customFormat="1" ht="12.75" customHeight="1">
      <c r="C326" s="228"/>
      <c r="E326" s="228"/>
    </row>
    <row r="327" spans="3:5" s="229" customFormat="1" ht="12.75" customHeight="1">
      <c r="C327" s="228"/>
      <c r="E327" s="228"/>
    </row>
    <row r="328" spans="3:5" s="229" customFormat="1" ht="12.75" customHeight="1">
      <c r="C328" s="228"/>
      <c r="E328" s="228"/>
    </row>
    <row r="329" spans="3:5" s="229" customFormat="1" ht="12.75" customHeight="1">
      <c r="C329" s="228"/>
      <c r="E329" s="228"/>
    </row>
    <row r="330" spans="3:5" s="229" customFormat="1" ht="12.75" customHeight="1">
      <c r="C330" s="228"/>
      <c r="E330" s="228"/>
    </row>
    <row r="331" spans="3:5" s="229" customFormat="1" ht="12.75" customHeight="1">
      <c r="C331" s="228"/>
      <c r="E331" s="228"/>
    </row>
    <row r="332" spans="3:5" s="229" customFormat="1" ht="12.75" customHeight="1">
      <c r="C332" s="228"/>
      <c r="E332" s="228"/>
    </row>
    <row r="333" spans="3:5" s="229" customFormat="1" ht="12.75" customHeight="1">
      <c r="C333" s="228"/>
      <c r="E333" s="228"/>
    </row>
    <row r="334" spans="3:5" s="229" customFormat="1" ht="12.75" customHeight="1">
      <c r="C334" s="228"/>
      <c r="E334" s="228"/>
    </row>
    <row r="335" spans="3:5" s="229" customFormat="1" ht="12.75" customHeight="1">
      <c r="C335" s="228"/>
      <c r="E335" s="228"/>
    </row>
    <row r="336" spans="3:5" s="229" customFormat="1" ht="12.75" customHeight="1">
      <c r="C336" s="228"/>
      <c r="E336" s="228"/>
    </row>
    <row r="337" spans="3:5" s="229" customFormat="1" ht="12.75" customHeight="1">
      <c r="C337" s="228"/>
      <c r="E337" s="228"/>
    </row>
    <row r="338" spans="3:5" s="229" customFormat="1" ht="12.75" customHeight="1">
      <c r="C338" s="228"/>
      <c r="E338" s="228"/>
    </row>
    <row r="339" spans="3:5" s="229" customFormat="1" ht="12.75" customHeight="1">
      <c r="C339" s="228"/>
      <c r="E339" s="228"/>
    </row>
    <row r="340" spans="3:5" s="229" customFormat="1" ht="12.75" customHeight="1">
      <c r="C340" s="228"/>
      <c r="E340" s="228"/>
    </row>
    <row r="341" spans="3:5" s="229" customFormat="1" ht="12.75" customHeight="1">
      <c r="C341" s="228"/>
      <c r="E341" s="228"/>
    </row>
    <row r="342" spans="3:5" s="229" customFormat="1" ht="12.75" customHeight="1">
      <c r="C342" s="228"/>
      <c r="E342" s="228"/>
    </row>
    <row r="343" spans="3:5" s="229" customFormat="1" ht="12.75" customHeight="1">
      <c r="C343" s="228"/>
      <c r="E343" s="228"/>
    </row>
    <row r="344" spans="3:5" s="229" customFormat="1" ht="12.75" customHeight="1">
      <c r="C344" s="228"/>
      <c r="E344" s="228"/>
    </row>
    <row r="345" spans="3:5" s="229" customFormat="1" ht="12.75" customHeight="1">
      <c r="C345" s="228"/>
      <c r="E345" s="228"/>
    </row>
    <row r="346" spans="3:5" s="229" customFormat="1" ht="12.75" customHeight="1">
      <c r="C346" s="228"/>
      <c r="E346" s="228"/>
    </row>
    <row r="347" spans="3:5" s="229" customFormat="1" ht="12.75" customHeight="1">
      <c r="C347" s="228"/>
      <c r="E347" s="228"/>
    </row>
    <row r="348" spans="3:5" s="229" customFormat="1" ht="12.75" customHeight="1">
      <c r="C348" s="228"/>
      <c r="E348" s="228"/>
    </row>
    <row r="349" spans="3:5" s="229" customFormat="1" ht="12.75" customHeight="1">
      <c r="C349" s="228"/>
      <c r="E349" s="228"/>
    </row>
    <row r="350" spans="3:5" s="229" customFormat="1" ht="12.75" customHeight="1">
      <c r="C350" s="228"/>
      <c r="E350" s="228"/>
    </row>
    <row r="351" spans="3:5" s="229" customFormat="1" ht="12.75" customHeight="1">
      <c r="C351" s="228"/>
      <c r="E351" s="228"/>
    </row>
    <row r="352" spans="3:5" s="229" customFormat="1" ht="12.75" customHeight="1">
      <c r="C352" s="228"/>
      <c r="E352" s="228"/>
    </row>
    <row r="353" spans="3:5" s="229" customFormat="1" ht="12.75" customHeight="1">
      <c r="C353" s="228"/>
      <c r="E353" s="228"/>
    </row>
    <row r="354" spans="3:5" s="229" customFormat="1" ht="12.75" customHeight="1">
      <c r="C354" s="228"/>
      <c r="E354" s="228"/>
    </row>
    <row r="355" spans="3:5" s="229" customFormat="1" ht="12.75" customHeight="1">
      <c r="C355" s="228"/>
      <c r="E355" s="228"/>
    </row>
    <row r="356" spans="3:5" s="229" customFormat="1" ht="12.75" customHeight="1">
      <c r="C356" s="228"/>
      <c r="E356" s="228"/>
    </row>
    <row r="357" spans="3:5" s="229" customFormat="1" ht="12.75" customHeight="1">
      <c r="C357" s="228"/>
      <c r="E357" s="228"/>
    </row>
    <row r="358" spans="3:5" s="229" customFormat="1" ht="12.75" customHeight="1">
      <c r="C358" s="228"/>
      <c r="E358" s="228"/>
    </row>
    <row r="359" spans="3:5" s="229" customFormat="1" ht="12.75" customHeight="1">
      <c r="C359" s="228"/>
      <c r="E359" s="228"/>
    </row>
    <row r="360" spans="3:5" s="229" customFormat="1" ht="12.75" customHeight="1">
      <c r="C360" s="228"/>
      <c r="E360" s="228"/>
    </row>
    <row r="361" spans="3:5" s="229" customFormat="1" ht="12.75" customHeight="1">
      <c r="C361" s="228"/>
      <c r="E361" s="228"/>
    </row>
    <row r="362" spans="3:5" s="229" customFormat="1" ht="12.75" customHeight="1">
      <c r="C362" s="228"/>
      <c r="E362" s="228"/>
    </row>
    <row r="363" spans="3:5" s="229" customFormat="1" ht="12.75" customHeight="1">
      <c r="C363" s="228"/>
      <c r="E363" s="228"/>
    </row>
    <row r="364" spans="3:5" s="229" customFormat="1" ht="12.75" customHeight="1">
      <c r="C364" s="228"/>
      <c r="E364" s="228"/>
    </row>
    <row r="365" spans="3:5" s="229" customFormat="1" ht="12.75" customHeight="1">
      <c r="C365" s="228"/>
      <c r="E365" s="228"/>
    </row>
    <row r="366" spans="3:5" s="229" customFormat="1" ht="12.75" customHeight="1">
      <c r="C366" s="228"/>
      <c r="E366" s="228"/>
    </row>
    <row r="367" spans="3:5" s="229" customFormat="1" ht="12.75" customHeight="1">
      <c r="C367" s="228"/>
      <c r="E367" s="228"/>
    </row>
    <row r="368" spans="3:5" s="229" customFormat="1" ht="12.75" customHeight="1">
      <c r="C368" s="228"/>
      <c r="E368" s="228"/>
    </row>
    <row r="369" spans="3:5" s="229" customFormat="1" ht="12.75" customHeight="1">
      <c r="C369" s="228"/>
      <c r="E369" s="228"/>
    </row>
    <row r="370" spans="3:5" s="229" customFormat="1" ht="12.75" customHeight="1">
      <c r="C370" s="228"/>
      <c r="E370" s="228"/>
    </row>
    <row r="371" spans="3:5" s="229" customFormat="1" ht="12.75" customHeight="1">
      <c r="C371" s="228"/>
      <c r="E371" s="228"/>
    </row>
    <row r="372" spans="3:5" s="229" customFormat="1" ht="12.75" customHeight="1">
      <c r="C372" s="228"/>
      <c r="E372" s="228"/>
    </row>
    <row r="373" spans="3:5" s="229" customFormat="1" ht="12.75" customHeight="1">
      <c r="C373" s="228"/>
      <c r="E373" s="228"/>
    </row>
    <row r="374" spans="3:5" s="229" customFormat="1" ht="12.75" customHeight="1">
      <c r="C374" s="228"/>
      <c r="E374" s="228"/>
    </row>
    <row r="375" spans="3:5" s="229" customFormat="1" ht="12.75" customHeight="1">
      <c r="C375" s="228"/>
      <c r="E375" s="228"/>
    </row>
    <row r="376" spans="3:5" s="229" customFormat="1" ht="12.75" customHeight="1">
      <c r="C376" s="228"/>
      <c r="E376" s="228"/>
    </row>
    <row r="377" spans="3:5" s="229" customFormat="1" ht="12.75" customHeight="1">
      <c r="C377" s="228"/>
      <c r="E377" s="228"/>
    </row>
    <row r="378" spans="3:5" s="229" customFormat="1" ht="12.75" customHeight="1">
      <c r="C378" s="228"/>
      <c r="E378" s="228"/>
    </row>
    <row r="379" spans="3:5" s="229" customFormat="1" ht="12.75" customHeight="1">
      <c r="C379" s="228"/>
      <c r="E379" s="228"/>
    </row>
    <row r="380" spans="3:5" s="229" customFormat="1" ht="12.75" customHeight="1">
      <c r="C380" s="228"/>
      <c r="E380" s="228"/>
    </row>
    <row r="381" spans="3:5" s="229" customFormat="1" ht="12.75" customHeight="1">
      <c r="C381" s="228"/>
      <c r="E381" s="228"/>
    </row>
    <row r="382" spans="3:5" s="229" customFormat="1" ht="12.75" customHeight="1">
      <c r="C382" s="228"/>
      <c r="E382" s="228"/>
    </row>
    <row r="383" spans="3:5" s="229" customFormat="1" ht="12.75" customHeight="1">
      <c r="C383" s="228"/>
      <c r="E383" s="228"/>
    </row>
    <row r="384" spans="3:5" s="229" customFormat="1" ht="12.75" customHeight="1">
      <c r="C384" s="228"/>
      <c r="E384" s="228"/>
    </row>
    <row r="385" spans="3:5" s="229" customFormat="1" ht="12.75" customHeight="1">
      <c r="C385" s="228"/>
      <c r="E385" s="228"/>
    </row>
    <row r="386" spans="3:5" s="229" customFormat="1" ht="12.75" customHeight="1">
      <c r="C386" s="228"/>
      <c r="E386" s="228"/>
    </row>
    <row r="387" spans="3:5" s="229" customFormat="1" ht="12.75" customHeight="1">
      <c r="C387" s="228"/>
      <c r="E387" s="228"/>
    </row>
    <row r="388" spans="3:5" s="229" customFormat="1" ht="12.75" customHeight="1">
      <c r="C388" s="228"/>
      <c r="E388" s="228"/>
    </row>
    <row r="389" spans="3:5" s="229" customFormat="1" ht="12.75" customHeight="1">
      <c r="C389" s="228"/>
      <c r="E389" s="228"/>
    </row>
    <row r="390" spans="3:5" s="229" customFormat="1" ht="12.75" customHeight="1">
      <c r="C390" s="228"/>
      <c r="E390" s="228"/>
    </row>
    <row r="391" spans="3:5" s="229" customFormat="1" ht="12.75" customHeight="1">
      <c r="C391" s="228"/>
      <c r="E391" s="228"/>
    </row>
    <row r="392" spans="3:5" s="229" customFormat="1" ht="12.75" customHeight="1">
      <c r="C392" s="228"/>
      <c r="E392" s="228"/>
    </row>
    <row r="393" spans="3:5" s="229" customFormat="1" ht="12.75" customHeight="1">
      <c r="C393" s="228"/>
      <c r="E393" s="228"/>
    </row>
    <row r="394" spans="3:5" s="229" customFormat="1" ht="12.75" customHeight="1">
      <c r="C394" s="228"/>
      <c r="E394" s="228"/>
    </row>
    <row r="395" spans="3:5" s="229" customFormat="1" ht="12.75" customHeight="1">
      <c r="C395" s="228"/>
      <c r="E395" s="228"/>
    </row>
    <row r="396" spans="3:5" s="229" customFormat="1" ht="12.75" customHeight="1">
      <c r="C396" s="228"/>
      <c r="E396" s="228"/>
    </row>
    <row r="397" spans="3:5" s="229" customFormat="1" ht="12.75" customHeight="1">
      <c r="C397" s="228"/>
      <c r="E397" s="228"/>
    </row>
    <row r="398" spans="3:5" s="229" customFormat="1" ht="12.75" customHeight="1">
      <c r="C398" s="228"/>
      <c r="E398" s="228"/>
    </row>
    <row r="399" spans="3:5" s="229" customFormat="1" ht="12.75" customHeight="1">
      <c r="C399" s="228"/>
      <c r="E399" s="228"/>
    </row>
    <row r="400" spans="3:5" s="229" customFormat="1" ht="12.75" customHeight="1">
      <c r="C400" s="228"/>
      <c r="E400" s="228"/>
    </row>
    <row r="401" spans="3:5" s="229" customFormat="1" ht="12.75" customHeight="1">
      <c r="C401" s="228"/>
      <c r="E401" s="228"/>
    </row>
    <row r="402" spans="3:5" s="229" customFormat="1" ht="12.75" customHeight="1">
      <c r="C402" s="228"/>
      <c r="E402" s="228"/>
    </row>
    <row r="403" spans="3:5" s="229" customFormat="1" ht="12.75" customHeight="1">
      <c r="C403" s="228"/>
      <c r="E403" s="228"/>
    </row>
    <row r="404" spans="3:5" s="229" customFormat="1" ht="12.75" customHeight="1">
      <c r="C404" s="228"/>
      <c r="E404" s="228"/>
    </row>
    <row r="405" spans="3:5" s="229" customFormat="1" ht="12.75" customHeight="1">
      <c r="C405" s="228"/>
      <c r="E405" s="228"/>
    </row>
    <row r="406" spans="3:5" s="229" customFormat="1" ht="12.75" customHeight="1">
      <c r="C406" s="228"/>
      <c r="E406" s="228"/>
    </row>
    <row r="407" spans="3:5" s="229" customFormat="1" ht="12.75" customHeight="1">
      <c r="C407" s="228"/>
      <c r="E407" s="228"/>
    </row>
    <row r="408" spans="3:5" s="229" customFormat="1" ht="12.75" customHeight="1">
      <c r="C408" s="228"/>
      <c r="E408" s="228"/>
    </row>
    <row r="409" spans="3:5" s="229" customFormat="1" ht="12.75" customHeight="1">
      <c r="C409" s="228"/>
      <c r="E409" s="228"/>
    </row>
    <row r="410" spans="3:5" s="229" customFormat="1" ht="12.75" customHeight="1">
      <c r="C410" s="228"/>
      <c r="E410" s="228"/>
    </row>
    <row r="411" spans="3:5" s="229" customFormat="1" ht="12.75" customHeight="1">
      <c r="C411" s="228"/>
      <c r="E411" s="228"/>
    </row>
    <row r="412" spans="3:5" s="229" customFormat="1" ht="12.75" customHeight="1">
      <c r="C412" s="228"/>
      <c r="E412" s="228"/>
    </row>
    <row r="413" spans="3:5" s="229" customFormat="1" ht="12.75" customHeight="1">
      <c r="C413" s="228"/>
      <c r="E413" s="228"/>
    </row>
    <row r="414" spans="3:5" s="229" customFormat="1" ht="12.75" customHeight="1">
      <c r="C414" s="228"/>
      <c r="E414" s="228"/>
    </row>
    <row r="415" spans="3:5" s="229" customFormat="1" ht="12.75" customHeight="1">
      <c r="C415" s="228"/>
      <c r="E415" s="228"/>
    </row>
    <row r="416" spans="3:5" s="229" customFormat="1" ht="12.75" customHeight="1">
      <c r="C416" s="228"/>
      <c r="E416" s="228"/>
    </row>
    <row r="417" spans="3:5" s="229" customFormat="1" ht="12.75" customHeight="1">
      <c r="C417" s="228"/>
      <c r="E417" s="228"/>
    </row>
    <row r="418" spans="3:5" s="229" customFormat="1" ht="12.75" customHeight="1">
      <c r="C418" s="228"/>
      <c r="E418" s="228"/>
    </row>
    <row r="419" spans="3:5" s="229" customFormat="1" ht="12.75" customHeight="1">
      <c r="C419" s="228"/>
      <c r="E419" s="228"/>
    </row>
    <row r="420" spans="3:5" s="229" customFormat="1" ht="12.75" customHeight="1">
      <c r="C420" s="228"/>
      <c r="E420" s="228"/>
    </row>
    <row r="421" spans="3:5" s="229" customFormat="1" ht="12.75" customHeight="1">
      <c r="C421" s="228"/>
      <c r="E421" s="228"/>
    </row>
    <row r="422" spans="3:5" s="229" customFormat="1" ht="12.75" customHeight="1">
      <c r="C422" s="228"/>
      <c r="E422" s="228"/>
    </row>
    <row r="423" spans="3:5" s="229" customFormat="1" ht="12.75" customHeight="1">
      <c r="C423" s="228"/>
      <c r="E423" s="228"/>
    </row>
    <row r="424" spans="3:5" s="229" customFormat="1" ht="12.75" customHeight="1">
      <c r="C424" s="228"/>
      <c r="E424" s="228"/>
    </row>
    <row r="425" spans="3:5" s="229" customFormat="1" ht="12.75" customHeight="1">
      <c r="C425" s="228"/>
      <c r="E425" s="228"/>
    </row>
    <row r="426" spans="3:5" s="229" customFormat="1" ht="12.75" customHeight="1">
      <c r="C426" s="228"/>
      <c r="E426" s="228"/>
    </row>
    <row r="427" spans="3:5" s="229" customFormat="1" ht="12.75" customHeight="1">
      <c r="C427" s="228"/>
      <c r="E427" s="228"/>
    </row>
    <row r="428" spans="3:5" s="229" customFormat="1" ht="12.75" customHeight="1">
      <c r="C428" s="228"/>
      <c r="E428" s="228"/>
    </row>
    <row r="429" spans="3:5" s="229" customFormat="1" ht="12.75" customHeight="1">
      <c r="C429" s="228"/>
      <c r="E429" s="228"/>
    </row>
    <row r="430" spans="3:5" s="229" customFormat="1" ht="12.75" customHeight="1">
      <c r="C430" s="228"/>
      <c r="E430" s="228"/>
    </row>
    <row r="431" spans="3:5" s="229" customFormat="1" ht="12.75" customHeight="1">
      <c r="C431" s="228"/>
      <c r="E431" s="228"/>
    </row>
    <row r="432" spans="3:5" s="229" customFormat="1" ht="12.75" customHeight="1">
      <c r="C432" s="228"/>
      <c r="E432" s="228"/>
    </row>
    <row r="433" spans="3:5" s="229" customFormat="1" ht="12.75" customHeight="1">
      <c r="C433" s="228"/>
      <c r="E433" s="228"/>
    </row>
    <row r="434" spans="3:5" s="229" customFormat="1" ht="12.75" customHeight="1">
      <c r="C434" s="228"/>
      <c r="E434" s="228"/>
    </row>
    <row r="435" spans="3:5" s="229" customFormat="1" ht="12.75" customHeight="1">
      <c r="C435" s="228"/>
      <c r="E435" s="228"/>
    </row>
    <row r="436" spans="3:5" s="229" customFormat="1" ht="12.75" customHeight="1">
      <c r="C436" s="228"/>
      <c r="E436" s="228"/>
    </row>
    <row r="437" spans="3:5" s="229" customFormat="1" ht="12.75" customHeight="1">
      <c r="C437" s="228"/>
      <c r="E437" s="228"/>
    </row>
    <row r="438" spans="3:5" s="229" customFormat="1" ht="12.75" customHeight="1">
      <c r="C438" s="228"/>
      <c r="E438" s="228"/>
    </row>
    <row r="439" spans="3:5" s="229" customFormat="1" ht="12.75" customHeight="1">
      <c r="C439" s="228"/>
      <c r="E439" s="228"/>
    </row>
    <row r="440" spans="3:5" s="229" customFormat="1" ht="12.75" customHeight="1">
      <c r="C440" s="228"/>
      <c r="E440" s="228"/>
    </row>
    <row r="441" spans="3:5" s="229" customFormat="1" ht="12.75" customHeight="1">
      <c r="C441" s="228"/>
      <c r="E441" s="228"/>
    </row>
    <row r="442" spans="3:5" s="229" customFormat="1" ht="12.75" customHeight="1">
      <c r="C442" s="228"/>
      <c r="E442" s="228"/>
    </row>
    <row r="443" spans="3:5" s="229" customFormat="1" ht="12.75" customHeight="1">
      <c r="C443" s="228"/>
      <c r="E443" s="228"/>
    </row>
    <row r="444" spans="3:5" s="229" customFormat="1" ht="12.75" customHeight="1">
      <c r="C444" s="228"/>
      <c r="E444" s="228"/>
    </row>
    <row r="445" spans="3:5" s="229" customFormat="1" ht="12.75" customHeight="1">
      <c r="C445" s="228"/>
      <c r="E445" s="228"/>
    </row>
    <row r="446" spans="3:5" s="229" customFormat="1" ht="12.75" customHeight="1">
      <c r="C446" s="228"/>
      <c r="E446" s="228"/>
    </row>
    <row r="447" spans="3:5" s="229" customFormat="1" ht="12.75" customHeight="1">
      <c r="C447" s="228"/>
      <c r="E447" s="228"/>
    </row>
    <row r="448" spans="3:5" s="229" customFormat="1" ht="12.75" customHeight="1">
      <c r="C448" s="228"/>
      <c r="E448" s="228"/>
    </row>
    <row r="449" spans="3:5" s="229" customFormat="1" ht="12.75" customHeight="1">
      <c r="C449" s="228"/>
      <c r="E449" s="228"/>
    </row>
    <row r="450" spans="3:5" s="229" customFormat="1" ht="12.75" customHeight="1">
      <c r="C450" s="228"/>
      <c r="E450" s="228"/>
    </row>
    <row r="451" spans="3:5" s="229" customFormat="1" ht="12.75" customHeight="1">
      <c r="C451" s="228"/>
      <c r="E451" s="228"/>
    </row>
    <row r="452" spans="3:5" s="229" customFormat="1" ht="12.75" customHeight="1">
      <c r="C452" s="228"/>
      <c r="E452" s="228"/>
    </row>
    <row r="453" spans="3:5" s="229" customFormat="1" ht="12.75" customHeight="1">
      <c r="C453" s="228"/>
      <c r="E453" s="228"/>
    </row>
    <row r="454" spans="3:5" s="229" customFormat="1" ht="12.75" customHeight="1">
      <c r="C454" s="228"/>
      <c r="E454" s="228"/>
    </row>
    <row r="455" spans="3:5" s="229" customFormat="1" ht="12.75" customHeight="1">
      <c r="C455" s="228"/>
      <c r="E455" s="228"/>
    </row>
    <row r="456" spans="3:5" s="229" customFormat="1" ht="12.75" customHeight="1">
      <c r="C456" s="228"/>
      <c r="E456" s="228"/>
    </row>
    <row r="457" spans="3:5" s="229" customFormat="1" ht="12.75" customHeight="1">
      <c r="C457" s="228"/>
      <c r="E457" s="228"/>
    </row>
    <row r="458" spans="3:5" s="229" customFormat="1" ht="12.75" customHeight="1">
      <c r="C458" s="228"/>
      <c r="E458" s="228"/>
    </row>
    <row r="459" spans="3:5" s="229" customFormat="1" ht="12.75" customHeight="1">
      <c r="C459" s="228"/>
      <c r="E459" s="228"/>
    </row>
    <row r="460" spans="3:5" s="229" customFormat="1" ht="12.75" customHeight="1">
      <c r="C460" s="228"/>
      <c r="E460" s="228"/>
    </row>
    <row r="461" spans="3:5" s="229" customFormat="1" ht="12.75" customHeight="1">
      <c r="C461" s="228"/>
      <c r="E461" s="228"/>
    </row>
    <row r="462" spans="3:5" s="229" customFormat="1" ht="12.75" customHeight="1">
      <c r="C462" s="228"/>
      <c r="E462" s="228"/>
    </row>
    <row r="463" spans="3:5" s="229" customFormat="1" ht="12.75" customHeight="1">
      <c r="C463" s="228"/>
      <c r="E463" s="228"/>
    </row>
    <row r="464" spans="3:5" s="229" customFormat="1" ht="12.75" customHeight="1">
      <c r="C464" s="228"/>
      <c r="E464" s="228"/>
    </row>
    <row r="465" spans="3:5" s="229" customFormat="1" ht="12.75" customHeight="1">
      <c r="C465" s="228"/>
      <c r="E465" s="228"/>
    </row>
    <row r="466" spans="3:5" s="229" customFormat="1" ht="12.75" customHeight="1">
      <c r="C466" s="228"/>
      <c r="E466" s="228"/>
    </row>
    <row r="467" spans="3:5" s="229" customFormat="1" ht="12.75" customHeight="1">
      <c r="C467" s="228"/>
      <c r="E467" s="228"/>
    </row>
    <row r="468" spans="3:5" s="229" customFormat="1" ht="12.75" customHeight="1">
      <c r="C468" s="228"/>
      <c r="E468" s="228"/>
    </row>
    <row r="469" spans="3:5" s="229" customFormat="1" ht="12.75" customHeight="1">
      <c r="C469" s="228"/>
      <c r="E469" s="228"/>
    </row>
    <row r="470" spans="3:5" s="229" customFormat="1" ht="12.75" customHeight="1">
      <c r="C470" s="228"/>
      <c r="E470" s="228"/>
    </row>
    <row r="471" spans="3:5" s="229" customFormat="1" ht="12.75" customHeight="1">
      <c r="C471" s="228"/>
      <c r="E471" s="228"/>
    </row>
    <row r="472" spans="3:5" s="229" customFormat="1" ht="12.75" customHeight="1">
      <c r="C472" s="228"/>
      <c r="E472" s="228"/>
    </row>
    <row r="473" spans="3:5" s="229" customFormat="1" ht="12.75" customHeight="1">
      <c r="C473" s="228"/>
      <c r="E473" s="228"/>
    </row>
    <row r="474" spans="3:5" s="229" customFormat="1" ht="12.75" customHeight="1">
      <c r="C474" s="228"/>
      <c r="E474" s="228"/>
    </row>
    <row r="475" spans="3:5" s="229" customFormat="1" ht="12.75" customHeight="1">
      <c r="C475" s="228"/>
      <c r="E475" s="228"/>
    </row>
    <row r="476" spans="3:5" s="229" customFormat="1" ht="12.75" customHeight="1">
      <c r="C476" s="228"/>
      <c r="E476" s="228"/>
    </row>
    <row r="477" spans="3:5" s="229" customFormat="1" ht="12.75" customHeight="1">
      <c r="C477" s="228"/>
      <c r="E477" s="228"/>
    </row>
    <row r="478" spans="3:5" s="229" customFormat="1" ht="12.75" customHeight="1">
      <c r="C478" s="228"/>
      <c r="E478" s="228"/>
    </row>
    <row r="479" spans="3:5" s="229" customFormat="1" ht="12.75" customHeight="1">
      <c r="C479" s="228"/>
      <c r="E479" s="228"/>
    </row>
    <row r="480" spans="3:5" s="229" customFormat="1" ht="12.75" customHeight="1">
      <c r="C480" s="228"/>
      <c r="E480" s="228"/>
    </row>
    <row r="481" spans="3:5" s="229" customFormat="1" ht="12.75" customHeight="1">
      <c r="C481" s="228"/>
      <c r="E481" s="228"/>
    </row>
    <row r="482" spans="3:5" s="229" customFormat="1" ht="12.75" customHeight="1">
      <c r="C482" s="228"/>
      <c r="E482" s="228"/>
    </row>
    <row r="483" spans="3:5" s="229" customFormat="1" ht="12.75" customHeight="1">
      <c r="C483" s="228"/>
      <c r="E483" s="228"/>
    </row>
    <row r="484" spans="3:5" s="229" customFormat="1" ht="12.75" customHeight="1">
      <c r="C484" s="228"/>
      <c r="E484" s="228"/>
    </row>
    <row r="485" spans="3:5" s="229" customFormat="1" ht="12.75" customHeight="1">
      <c r="C485" s="228"/>
      <c r="E485" s="228"/>
    </row>
    <row r="486" spans="3:5" s="229" customFormat="1" ht="12.75" customHeight="1">
      <c r="C486" s="228"/>
      <c r="E486" s="228"/>
    </row>
    <row r="487" spans="3:5" s="229" customFormat="1" ht="12.75" customHeight="1">
      <c r="C487" s="228"/>
      <c r="E487" s="228"/>
    </row>
    <row r="488" spans="3:5" s="229" customFormat="1" ht="12.75" customHeight="1">
      <c r="C488" s="228"/>
      <c r="E488" s="228"/>
    </row>
    <row r="489" spans="3:5" s="229" customFormat="1" ht="12.75" customHeight="1">
      <c r="C489" s="228"/>
      <c r="E489" s="228"/>
    </row>
    <row r="490" spans="3:5" s="229" customFormat="1" ht="12.75" customHeight="1">
      <c r="C490" s="228"/>
      <c r="E490" s="228"/>
    </row>
    <row r="491" spans="3:5" s="229" customFormat="1" ht="12.75" customHeight="1">
      <c r="C491" s="228"/>
      <c r="E491" s="228"/>
    </row>
    <row r="492" spans="3:5" s="229" customFormat="1" ht="12.75" customHeight="1">
      <c r="C492" s="228"/>
      <c r="E492" s="228"/>
    </row>
    <row r="493" spans="3:5" s="229" customFormat="1" ht="12.75" customHeight="1">
      <c r="C493" s="228"/>
      <c r="E493" s="228"/>
    </row>
    <row r="494" spans="3:5" s="229" customFormat="1" ht="12.75" customHeight="1">
      <c r="C494" s="228"/>
      <c r="E494" s="228"/>
    </row>
    <row r="495" spans="3:5" s="229" customFormat="1" ht="12.75" customHeight="1">
      <c r="C495" s="228"/>
      <c r="E495" s="228"/>
    </row>
    <row r="496" spans="3:5" s="229" customFormat="1" ht="12.75" customHeight="1">
      <c r="C496" s="228"/>
      <c r="E496" s="228"/>
    </row>
    <row r="497" spans="3:5" s="229" customFormat="1" ht="12.75" customHeight="1">
      <c r="C497" s="228"/>
      <c r="E497" s="228"/>
    </row>
    <row r="498" spans="3:5" s="229" customFormat="1" ht="12.75" customHeight="1">
      <c r="C498" s="228"/>
      <c r="E498" s="228"/>
    </row>
    <row r="499" spans="3:5" s="229" customFormat="1" ht="12.75" customHeight="1">
      <c r="C499" s="228"/>
      <c r="E499" s="228"/>
    </row>
    <row r="500" spans="3:5" s="229" customFormat="1" ht="12.75" customHeight="1">
      <c r="C500" s="228"/>
      <c r="E500" s="228"/>
    </row>
    <row r="501" spans="3:5" s="229" customFormat="1" ht="12.75" customHeight="1">
      <c r="C501" s="228"/>
      <c r="E501" s="228"/>
    </row>
    <row r="502" spans="3:5" s="229" customFormat="1" ht="12.75" customHeight="1">
      <c r="C502" s="228"/>
      <c r="E502" s="228"/>
    </row>
    <row r="503" spans="3:5" s="229" customFormat="1" ht="12.75" customHeight="1">
      <c r="C503" s="228"/>
      <c r="E503" s="228"/>
    </row>
    <row r="504" spans="3:5" s="229" customFormat="1" ht="12.75" customHeight="1">
      <c r="C504" s="228"/>
      <c r="E504" s="228"/>
    </row>
    <row r="505" spans="3:5" s="229" customFormat="1" ht="12.75" customHeight="1">
      <c r="C505" s="228"/>
      <c r="E505" s="228"/>
    </row>
    <row r="506" spans="3:5" s="229" customFormat="1" ht="12.75" customHeight="1">
      <c r="C506" s="228"/>
      <c r="E506" s="228"/>
    </row>
    <row r="507" spans="3:5" s="229" customFormat="1" ht="12.75" customHeight="1">
      <c r="C507" s="228"/>
      <c r="E507" s="228"/>
    </row>
    <row r="508" spans="3:5" s="229" customFormat="1" ht="12.75" customHeight="1">
      <c r="C508" s="228"/>
      <c r="E508" s="228"/>
    </row>
    <row r="509" spans="3:5" s="229" customFormat="1" ht="12.75" customHeight="1">
      <c r="C509" s="228"/>
      <c r="E509" s="228"/>
    </row>
    <row r="510" spans="3:5" s="229" customFormat="1" ht="12.75" customHeight="1">
      <c r="C510" s="228"/>
      <c r="E510" s="228"/>
    </row>
    <row r="511" spans="3:5" s="229" customFormat="1" ht="12.75" customHeight="1">
      <c r="C511" s="228"/>
      <c r="E511" s="228"/>
    </row>
    <row r="512" spans="3:5" s="229" customFormat="1" ht="12.75" customHeight="1">
      <c r="C512" s="228"/>
      <c r="E512" s="228"/>
    </row>
    <row r="513" spans="3:5" s="229" customFormat="1" ht="12.75" customHeight="1">
      <c r="C513" s="228"/>
      <c r="E513" s="228"/>
    </row>
    <row r="514" spans="3:5" s="229" customFormat="1" ht="12.75" customHeight="1">
      <c r="C514" s="228"/>
      <c r="E514" s="228"/>
    </row>
    <row r="515" spans="3:5" s="229" customFormat="1" ht="12.75" customHeight="1">
      <c r="C515" s="228"/>
      <c r="E515" s="228"/>
    </row>
    <row r="516" spans="3:5" s="229" customFormat="1" ht="12.75" customHeight="1">
      <c r="C516" s="228"/>
      <c r="E516" s="228"/>
    </row>
    <row r="517" spans="3:5" s="229" customFormat="1" ht="12.75" customHeight="1">
      <c r="C517" s="228"/>
      <c r="E517" s="228"/>
    </row>
    <row r="518" spans="3:5" s="229" customFormat="1" ht="12.75" customHeight="1">
      <c r="C518" s="228"/>
      <c r="E518" s="228"/>
    </row>
    <row r="519" spans="3:5" s="229" customFormat="1" ht="12.75" customHeight="1">
      <c r="C519" s="228"/>
      <c r="E519" s="228"/>
    </row>
    <row r="520" spans="3:5" s="229" customFormat="1" ht="12.75" customHeight="1">
      <c r="C520" s="228"/>
      <c r="E520" s="228"/>
    </row>
    <row r="521" spans="3:5" s="229" customFormat="1" ht="12.75" customHeight="1">
      <c r="C521" s="228"/>
      <c r="E521" s="228"/>
    </row>
    <row r="522" spans="3:5" s="229" customFormat="1" ht="12.75" customHeight="1">
      <c r="C522" s="228"/>
      <c r="E522" s="228"/>
    </row>
    <row r="523" spans="3:5" s="229" customFormat="1" ht="12.75" customHeight="1">
      <c r="C523" s="228"/>
      <c r="E523" s="228"/>
    </row>
    <row r="524" spans="3:5" s="229" customFormat="1" ht="12.75" customHeight="1">
      <c r="C524" s="228"/>
      <c r="E524" s="228"/>
    </row>
    <row r="525" spans="3:5" s="229" customFormat="1" ht="12.75" customHeight="1">
      <c r="C525" s="228"/>
      <c r="E525" s="228"/>
    </row>
    <row r="526" spans="3:5" s="229" customFormat="1" ht="12.75" customHeight="1">
      <c r="C526" s="228"/>
      <c r="E526" s="228"/>
    </row>
    <row r="527" spans="3:5" s="229" customFormat="1" ht="12.75" customHeight="1">
      <c r="C527" s="228"/>
      <c r="E527" s="228"/>
    </row>
    <row r="528" spans="3:5" s="229" customFormat="1" ht="12.75" customHeight="1">
      <c r="C528" s="228"/>
      <c r="E528" s="228"/>
    </row>
    <row r="529" spans="3:5" s="229" customFormat="1" ht="12.75" customHeight="1">
      <c r="C529" s="228"/>
      <c r="E529" s="228"/>
    </row>
    <row r="530" spans="3:5" s="229" customFormat="1" ht="12.75" customHeight="1">
      <c r="C530" s="228"/>
      <c r="E530" s="228"/>
    </row>
    <row r="531" spans="3:5" s="229" customFormat="1" ht="12.75" customHeight="1">
      <c r="C531" s="228"/>
      <c r="E531" s="228"/>
    </row>
    <row r="532" spans="3:5" s="229" customFormat="1" ht="12.75" customHeight="1">
      <c r="C532" s="228"/>
      <c r="E532" s="228"/>
    </row>
    <row r="533" spans="3:5" s="229" customFormat="1" ht="12.75" customHeight="1">
      <c r="C533" s="228"/>
      <c r="E533" s="228"/>
    </row>
    <row r="534" spans="3:5" s="229" customFormat="1" ht="12.75" customHeight="1">
      <c r="C534" s="228"/>
      <c r="E534" s="228"/>
    </row>
    <row r="535" spans="3:5" s="229" customFormat="1" ht="12.75" customHeight="1">
      <c r="C535" s="228"/>
      <c r="E535" s="228"/>
    </row>
    <row r="536" spans="3:5" s="229" customFormat="1" ht="12.75" customHeight="1">
      <c r="C536" s="228"/>
      <c r="E536" s="228"/>
    </row>
    <row r="537" spans="3:5" s="229" customFormat="1" ht="12.75" customHeight="1">
      <c r="C537" s="228"/>
      <c r="E537" s="228"/>
    </row>
    <row r="538" spans="3:5" s="229" customFormat="1" ht="12.75" customHeight="1">
      <c r="C538" s="228"/>
      <c r="E538" s="228"/>
    </row>
    <row r="539" spans="3:5" s="229" customFormat="1" ht="12.75" customHeight="1">
      <c r="C539" s="228"/>
      <c r="E539" s="228"/>
    </row>
    <row r="540" spans="3:5" s="229" customFormat="1" ht="12.75" customHeight="1">
      <c r="C540" s="228"/>
      <c r="E540" s="228"/>
    </row>
    <row r="541" spans="3:5" s="229" customFormat="1" ht="12.75" customHeight="1">
      <c r="C541" s="228"/>
      <c r="E541" s="228"/>
    </row>
    <row r="542" spans="3:5" s="229" customFormat="1" ht="12.75" customHeight="1">
      <c r="C542" s="228"/>
      <c r="E542" s="228"/>
    </row>
    <row r="543" spans="3:5" s="229" customFormat="1" ht="12.75" customHeight="1">
      <c r="C543" s="228"/>
      <c r="E543" s="228"/>
    </row>
    <row r="544" spans="3:5" s="229" customFormat="1" ht="12.75" customHeight="1">
      <c r="C544" s="228"/>
      <c r="E544" s="228"/>
    </row>
    <row r="545" spans="3:5" s="229" customFormat="1" ht="12.75" customHeight="1">
      <c r="C545" s="228"/>
      <c r="E545" s="228"/>
    </row>
    <row r="546" spans="3:5" s="229" customFormat="1" ht="12.75" customHeight="1">
      <c r="C546" s="228"/>
      <c r="E546" s="228"/>
    </row>
    <row r="547" spans="3:5" s="229" customFormat="1" ht="12.75" customHeight="1">
      <c r="C547" s="228"/>
      <c r="E547" s="228"/>
    </row>
    <row r="548" spans="3:5" s="229" customFormat="1" ht="12.75" customHeight="1">
      <c r="C548" s="228"/>
      <c r="E548" s="228"/>
    </row>
    <row r="549" spans="3:5" s="229" customFormat="1" ht="12.75" customHeight="1">
      <c r="C549" s="228"/>
      <c r="E549" s="228"/>
    </row>
    <row r="550" spans="3:5" s="229" customFormat="1" ht="12.75" customHeight="1">
      <c r="C550" s="228"/>
      <c r="E550" s="228"/>
    </row>
    <row r="551" spans="3:5" s="229" customFormat="1" ht="12.75" customHeight="1">
      <c r="C551" s="228"/>
      <c r="E551" s="228"/>
    </row>
    <row r="552" spans="3:5" s="229" customFormat="1" ht="12.75" customHeight="1">
      <c r="C552" s="228"/>
      <c r="E552" s="228"/>
    </row>
    <row r="553" spans="3:5" s="229" customFormat="1" ht="12.75" customHeight="1">
      <c r="C553" s="228"/>
      <c r="E553" s="228"/>
    </row>
    <row r="554" spans="3:5" s="229" customFormat="1" ht="12.75" customHeight="1">
      <c r="C554" s="228"/>
      <c r="E554" s="228"/>
    </row>
    <row r="555" spans="3:5" s="229" customFormat="1" ht="12.75" customHeight="1">
      <c r="C555" s="228"/>
      <c r="E555" s="228"/>
    </row>
    <row r="556" spans="3:5" s="229" customFormat="1" ht="12.75" customHeight="1">
      <c r="C556" s="228"/>
      <c r="E556" s="228"/>
    </row>
    <row r="557" spans="3:5" s="229" customFormat="1" ht="12.75" customHeight="1">
      <c r="C557" s="228"/>
      <c r="E557" s="228"/>
    </row>
    <row r="558" spans="3:5" s="229" customFormat="1" ht="12.75" customHeight="1">
      <c r="C558" s="228"/>
      <c r="E558" s="228"/>
    </row>
    <row r="559" spans="3:5" s="229" customFormat="1" ht="12.75" customHeight="1">
      <c r="C559" s="228"/>
      <c r="E559" s="228"/>
    </row>
    <row r="560" spans="3:5" s="229" customFormat="1" ht="12.75" customHeight="1">
      <c r="C560" s="228"/>
      <c r="E560" s="228"/>
    </row>
    <row r="561" spans="3:5" s="229" customFormat="1" ht="12.75" customHeight="1">
      <c r="C561" s="228"/>
      <c r="E561" s="228"/>
    </row>
    <row r="562" spans="3:5" s="229" customFormat="1" ht="12.75" customHeight="1">
      <c r="C562" s="228"/>
      <c r="E562" s="228"/>
    </row>
    <row r="563" spans="3:5" s="229" customFormat="1" ht="12.75" customHeight="1">
      <c r="C563" s="228"/>
      <c r="E563" s="228"/>
    </row>
    <row r="564" spans="3:5" s="229" customFormat="1" ht="12.75" customHeight="1">
      <c r="C564" s="228"/>
      <c r="E564" s="228"/>
    </row>
    <row r="565" spans="3:5" s="229" customFormat="1" ht="12.75" customHeight="1">
      <c r="C565" s="228"/>
      <c r="E565" s="228"/>
    </row>
    <row r="566" spans="3:5" s="229" customFormat="1" ht="12.75" customHeight="1">
      <c r="C566" s="228"/>
      <c r="E566" s="228"/>
    </row>
    <row r="567" spans="3:5" s="229" customFormat="1" ht="12.75" customHeight="1">
      <c r="C567" s="228"/>
      <c r="E567" s="228"/>
    </row>
    <row r="568" spans="3:5" s="229" customFormat="1" ht="12.75" customHeight="1">
      <c r="C568" s="228"/>
      <c r="E568" s="228"/>
    </row>
    <row r="569" spans="3:5" s="229" customFormat="1" ht="12.75" customHeight="1">
      <c r="C569" s="228"/>
      <c r="E569" s="228"/>
    </row>
    <row r="570" spans="3:5" s="229" customFormat="1" ht="12.75" customHeight="1">
      <c r="C570" s="228"/>
      <c r="E570" s="228"/>
    </row>
    <row r="571" spans="3:5" s="229" customFormat="1" ht="12.75" customHeight="1">
      <c r="C571" s="228"/>
      <c r="E571" s="228"/>
    </row>
    <row r="572" spans="3:5" s="229" customFormat="1" ht="12.75" customHeight="1">
      <c r="C572" s="228"/>
      <c r="E572" s="228"/>
    </row>
    <row r="573" spans="3:5" s="229" customFormat="1" ht="12.75" customHeight="1">
      <c r="C573" s="228"/>
      <c r="E573" s="228"/>
    </row>
    <row r="574" spans="3:5" s="229" customFormat="1" ht="12.75" customHeight="1">
      <c r="C574" s="228"/>
      <c r="E574" s="228"/>
    </row>
    <row r="575" spans="3:5" s="229" customFormat="1" ht="12.75" customHeight="1">
      <c r="C575" s="228"/>
      <c r="E575" s="228"/>
    </row>
    <row r="576" spans="3:5" s="229" customFormat="1" ht="12.75" customHeight="1">
      <c r="C576" s="228"/>
      <c r="E576" s="228"/>
    </row>
    <row r="577" spans="3:5" s="229" customFormat="1" ht="12.75" customHeight="1">
      <c r="C577" s="228"/>
      <c r="E577" s="228"/>
    </row>
    <row r="578" spans="3:5" s="229" customFormat="1" ht="12.75" customHeight="1">
      <c r="C578" s="228"/>
      <c r="E578" s="228"/>
    </row>
    <row r="579" spans="3:5" s="229" customFormat="1" ht="12.75" customHeight="1">
      <c r="C579" s="228"/>
      <c r="E579" s="228"/>
    </row>
    <row r="580" spans="3:5" s="229" customFormat="1" ht="12.75" customHeight="1">
      <c r="C580" s="228"/>
      <c r="E580" s="228"/>
    </row>
    <row r="581" spans="3:5" s="229" customFormat="1" ht="12.75" customHeight="1">
      <c r="C581" s="228"/>
      <c r="E581" s="228"/>
    </row>
    <row r="582" spans="3:5" s="229" customFormat="1" ht="12.75" customHeight="1">
      <c r="C582" s="228"/>
      <c r="E582" s="228"/>
    </row>
    <row r="583" spans="3:5" s="229" customFormat="1" ht="12.75" customHeight="1">
      <c r="C583" s="228"/>
      <c r="E583" s="228"/>
    </row>
    <row r="584" spans="3:5" s="229" customFormat="1" ht="12.75" customHeight="1">
      <c r="C584" s="228"/>
      <c r="E584" s="228"/>
    </row>
    <row r="585" spans="3:5" s="229" customFormat="1" ht="12.75" customHeight="1">
      <c r="C585" s="228"/>
      <c r="E585" s="228"/>
    </row>
    <row r="586" spans="3:5" s="229" customFormat="1" ht="12.75" customHeight="1">
      <c r="C586" s="228"/>
      <c r="E586" s="228"/>
    </row>
    <row r="587" spans="3:5" s="229" customFormat="1" ht="12.75" customHeight="1">
      <c r="C587" s="228"/>
      <c r="E587" s="228"/>
    </row>
    <row r="588" spans="3:5" s="229" customFormat="1" ht="12.75" customHeight="1">
      <c r="C588" s="228"/>
      <c r="E588" s="228"/>
    </row>
    <row r="589" spans="3:5" s="229" customFormat="1" ht="12.75" customHeight="1">
      <c r="C589" s="228"/>
      <c r="E589" s="228"/>
    </row>
    <row r="590" spans="3:5" s="229" customFormat="1" ht="12.75" customHeight="1">
      <c r="C590" s="228"/>
      <c r="E590" s="228"/>
    </row>
    <row r="591" spans="3:5" s="229" customFormat="1" ht="12.75" customHeight="1">
      <c r="C591" s="228"/>
      <c r="E591" s="228"/>
    </row>
    <row r="592" spans="3:5" s="229" customFormat="1" ht="12.75" customHeight="1">
      <c r="C592" s="228"/>
      <c r="E592" s="228"/>
    </row>
    <row r="593" spans="3:5" s="229" customFormat="1" ht="12.75" customHeight="1">
      <c r="C593" s="228"/>
      <c r="E593" s="228"/>
    </row>
    <row r="594" spans="3:5" s="229" customFormat="1" ht="12.75" customHeight="1">
      <c r="C594" s="228"/>
      <c r="E594" s="228"/>
    </row>
    <row r="595" spans="3:5" s="229" customFormat="1" ht="12.75" customHeight="1">
      <c r="C595" s="228"/>
      <c r="E595" s="228"/>
    </row>
  </sheetData>
  <mergeCells count="22">
    <mergeCell ref="B45:F45"/>
    <mergeCell ref="B46:F46"/>
    <mergeCell ref="B5:B6"/>
    <mergeCell ref="B13:B17"/>
    <mergeCell ref="B18:B22"/>
    <mergeCell ref="B29:B33"/>
    <mergeCell ref="B35:B39"/>
    <mergeCell ref="C29:C33"/>
    <mergeCell ref="C35:C39"/>
    <mergeCell ref="D5:D6"/>
    <mergeCell ref="E5:E6"/>
    <mergeCell ref="B44:F44"/>
    <mergeCell ref="B1:F1"/>
    <mergeCell ref="B3:F3"/>
    <mergeCell ref="B12:E12"/>
    <mergeCell ref="B24:B28"/>
    <mergeCell ref="C24:C28"/>
    <mergeCell ref="B7:E7"/>
    <mergeCell ref="F5:F6"/>
    <mergeCell ref="C5:C6"/>
    <mergeCell ref="C13:C17"/>
    <mergeCell ref="C18:C22"/>
  </mergeCells>
  <printOptions horizontalCentered="1"/>
  <pageMargins left="0.31496062992125984" right="0.27559055118110237" top="0.59055118110236227" bottom="0.31496062992125984" header="0.47244094488188981" footer="0.19685039370078741"/>
  <pageSetup paperSize="9" scale="85" firstPageNumber="80" fitToHeight="2" orientation="portrait" useFirstPageNumber="1" r:id="rId1"/>
  <headerFooter alignWithMargins="0">
    <oddHeader>&amp;CDRAFT</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aie16">
    <tabColor indexed="45"/>
  </sheetPr>
  <dimension ref="A1:K21"/>
  <sheetViews>
    <sheetView topLeftCell="A13" zoomScaleNormal="100" workbookViewId="0">
      <selection activeCell="F11" sqref="F11"/>
    </sheetView>
  </sheetViews>
  <sheetFormatPr defaultColWidth="10.28515625" defaultRowHeight="15"/>
  <cols>
    <col min="1" max="1" width="4.28515625" style="223" customWidth="1"/>
    <col min="2" max="2" width="7.28515625" style="223" customWidth="1"/>
    <col min="3" max="3" width="45.7109375" style="224" customWidth="1"/>
    <col min="4" max="4" width="13.28515625" style="223" customWidth="1"/>
    <col min="5" max="5" width="14.28515625" style="223" customWidth="1"/>
    <col min="6" max="6" width="12.42578125" style="223" customWidth="1"/>
    <col min="7" max="10" width="10.28515625" style="223"/>
    <col min="11" max="11" width="0" style="223" hidden="1" customWidth="1"/>
    <col min="12" max="16384" width="10.28515625" style="223"/>
  </cols>
  <sheetData>
    <row r="1" spans="2:11" ht="35.25" customHeight="1">
      <c r="B1" s="1386" t="s">
        <v>255</v>
      </c>
      <c r="C1" s="1386"/>
      <c r="D1" s="1386"/>
      <c r="E1" s="1386"/>
      <c r="F1" s="1386"/>
    </row>
    <row r="3" spans="2:11">
      <c r="B3" s="198" t="s">
        <v>2444</v>
      </c>
      <c r="C3" s="197"/>
      <c r="D3" s="197"/>
      <c r="E3" s="197"/>
    </row>
    <row r="4" spans="2:11">
      <c r="B4" s="198"/>
      <c r="C4" s="197"/>
      <c r="D4" s="197"/>
      <c r="E4" s="197"/>
    </row>
    <row r="5" spans="2:11">
      <c r="B5" s="200"/>
      <c r="C5" s="200"/>
      <c r="D5" s="200"/>
    </row>
    <row r="6" spans="2:11" ht="20.45" customHeight="1">
      <c r="B6" s="1408" t="s">
        <v>17</v>
      </c>
      <c r="C6" s="1408" t="s">
        <v>2</v>
      </c>
      <c r="D6" s="1408" t="s">
        <v>3</v>
      </c>
      <c r="E6" s="1408" t="s">
        <v>256</v>
      </c>
      <c r="F6" s="1407" t="s">
        <v>2448</v>
      </c>
    </row>
    <row r="7" spans="2:11" ht="24" customHeight="1">
      <c r="B7" s="1408"/>
      <c r="C7" s="1408"/>
      <c r="D7" s="1408"/>
      <c r="E7" s="1408"/>
      <c r="F7" s="1407"/>
    </row>
    <row r="8" spans="2:11">
      <c r="B8" s="1413">
        <v>1</v>
      </c>
      <c r="C8" s="1413" t="s">
        <v>1026</v>
      </c>
      <c r="D8" s="612" t="s">
        <v>33</v>
      </c>
      <c r="E8" s="613" t="s">
        <v>258</v>
      </c>
      <c r="F8" s="523">
        <f>_xlfn.XLOOKUP(K8,[1]V_CIII!$AI:$AI,[1]V_CIII!$T:$T)</f>
        <v>1.4254460887865621</v>
      </c>
      <c r="K8" s="769" t="s">
        <v>1785</v>
      </c>
    </row>
    <row r="9" spans="2:11" ht="15" customHeight="1">
      <c r="B9" s="1413"/>
      <c r="C9" s="1413"/>
      <c r="D9" s="612" t="s">
        <v>33</v>
      </c>
      <c r="E9" s="613" t="s">
        <v>23</v>
      </c>
      <c r="F9" s="523">
        <f>_xlfn.XLOOKUP(K9,[1]V_CIII!$AI:$AI,[1]V_CIII!$T:$T)</f>
        <v>1.3541737843472339</v>
      </c>
      <c r="K9" s="769" t="s">
        <v>1776</v>
      </c>
    </row>
    <row r="10" spans="2:11" ht="15" customHeight="1">
      <c r="B10" s="1413"/>
      <c r="C10" s="1413"/>
      <c r="D10" s="612" t="s">
        <v>33</v>
      </c>
      <c r="E10" s="613" t="s">
        <v>24</v>
      </c>
      <c r="F10" s="523">
        <f>_xlfn.XLOOKUP(K10,[1]V_CIII!$AI:$AI,[1]V_CIII!$T:$T)</f>
        <v>1.2864650951298722</v>
      </c>
      <c r="K10" s="769" t="s">
        <v>1777</v>
      </c>
    </row>
    <row r="11" spans="2:11" ht="15" customHeight="1">
      <c r="B11" s="1413"/>
      <c r="C11" s="1413"/>
      <c r="D11" s="612" t="s">
        <v>33</v>
      </c>
      <c r="E11" s="613" t="s">
        <v>25</v>
      </c>
      <c r="F11" s="523">
        <f>_xlfn.XLOOKUP(K11,[1]V_CIII!$AI:$AI,[1]V_CIII!$T:$T)</f>
        <v>1.2221418403733786</v>
      </c>
      <c r="K11" s="769" t="s">
        <v>1778</v>
      </c>
    </row>
    <row r="12" spans="2:11">
      <c r="B12" s="1413"/>
      <c r="C12" s="1413"/>
      <c r="D12" s="612" t="s">
        <v>33</v>
      </c>
      <c r="E12" s="613" t="s">
        <v>274</v>
      </c>
      <c r="F12" s="523">
        <f>_xlfn.XLOOKUP(K12,[1]V_CIII!$AI:$AI,[1]V_CIII!$T:$T)</f>
        <v>1.1610347483547097</v>
      </c>
      <c r="K12" s="769" t="s">
        <v>1779</v>
      </c>
    </row>
    <row r="13" spans="2:11">
      <c r="B13" s="1414">
        <v>2</v>
      </c>
      <c r="C13" s="1417" t="s">
        <v>839</v>
      </c>
      <c r="D13" s="614" t="s">
        <v>33</v>
      </c>
      <c r="E13" s="615" t="s">
        <v>306</v>
      </c>
      <c r="F13" s="523">
        <f>_xlfn.XLOOKUP(K13,[1]V_CIII!$AI:$AI,[1]V_CIII!$T:$T)</f>
        <v>1.3541737843472339</v>
      </c>
      <c r="K13" s="769" t="s">
        <v>1780</v>
      </c>
    </row>
    <row r="14" spans="2:11">
      <c r="B14" s="1415"/>
      <c r="C14" s="1418"/>
      <c r="D14" s="614" t="s">
        <v>33</v>
      </c>
      <c r="E14" s="615" t="s">
        <v>23</v>
      </c>
      <c r="F14" s="523">
        <f>_xlfn.XLOOKUP(K14,[1]V_CIII!$AI:$AI,[1]V_CIII!$T:$T)</f>
        <v>1.2864650951298722</v>
      </c>
      <c r="K14" s="769" t="s">
        <v>1781</v>
      </c>
    </row>
    <row r="15" spans="2:11">
      <c r="B15" s="1415"/>
      <c r="C15" s="1418"/>
      <c r="D15" s="614" t="s">
        <v>33</v>
      </c>
      <c r="E15" s="615" t="s">
        <v>24</v>
      </c>
      <c r="F15" s="523">
        <f>_xlfn.XLOOKUP(K15,[1]V_CIII!$AI:$AI,[1]V_CIII!$T:$T)</f>
        <v>1.2221418403733786</v>
      </c>
      <c r="K15" s="769" t="s">
        <v>1782</v>
      </c>
    </row>
    <row r="16" spans="2:11">
      <c r="B16" s="1415"/>
      <c r="C16" s="1418"/>
      <c r="D16" s="614" t="s">
        <v>33</v>
      </c>
      <c r="E16" s="615" t="s">
        <v>25</v>
      </c>
      <c r="F16" s="523">
        <f>_xlfn.XLOOKUP(K16,[1]V_CIII!$AI:$AI,[1]V_CIII!$T:$T)</f>
        <v>1.1610347483547097</v>
      </c>
      <c r="K16" s="769" t="s">
        <v>1783</v>
      </c>
    </row>
    <row r="17" spans="1:11">
      <c r="B17" s="1416"/>
      <c r="C17" s="1419"/>
      <c r="D17" s="614" t="s">
        <v>33</v>
      </c>
      <c r="E17" s="615" t="s">
        <v>274</v>
      </c>
      <c r="F17" s="523">
        <f>_xlfn.XLOOKUP(K17,[1]V_CIII!$AI:$AI,[1]V_CIII!$T:$T)</f>
        <v>1.102983010936974</v>
      </c>
      <c r="K17" s="769" t="s">
        <v>1784</v>
      </c>
    </row>
    <row r="18" spans="1:11">
      <c r="A18" s="196"/>
      <c r="B18" s="196"/>
      <c r="C18" s="225"/>
      <c r="D18" s="226"/>
      <c r="E18" s="226"/>
    </row>
    <row r="19" spans="1:11">
      <c r="B19" s="223" t="s">
        <v>12</v>
      </c>
    </row>
    <row r="20" spans="1:11" ht="30.75" customHeight="1">
      <c r="A20" s="227"/>
      <c r="B20" s="1411" t="s">
        <v>893</v>
      </c>
      <c r="C20" s="1411"/>
      <c r="D20" s="1411"/>
      <c r="E20" s="1411"/>
      <c r="F20" s="1411"/>
      <c r="G20" s="616"/>
      <c r="H20" s="616"/>
      <c r="I20" s="616"/>
    </row>
    <row r="21" spans="1:11" s="92" customFormat="1" ht="33.75" customHeight="1">
      <c r="A21" s="335"/>
      <c r="B21" s="1412" t="s">
        <v>2445</v>
      </c>
      <c r="C21" s="1412"/>
      <c r="D21" s="1412"/>
      <c r="E21" s="1412"/>
      <c r="F21" s="1412"/>
      <c r="G21" s="616"/>
      <c r="H21" s="616"/>
      <c r="I21" s="616"/>
    </row>
  </sheetData>
  <mergeCells count="12">
    <mergeCell ref="B1:F1"/>
    <mergeCell ref="B20:F20"/>
    <mergeCell ref="B21:F21"/>
    <mergeCell ref="F6:F7"/>
    <mergeCell ref="B6:B7"/>
    <mergeCell ref="B8:B12"/>
    <mergeCell ref="C6:C7"/>
    <mergeCell ref="C8:C12"/>
    <mergeCell ref="D6:D7"/>
    <mergeCell ref="E6:E7"/>
    <mergeCell ref="B13:B17"/>
    <mergeCell ref="C13:C17"/>
  </mergeCells>
  <pageMargins left="0.51181102362204722" right="0.27559055118110237" top="0.98425196850393704" bottom="0.70866141732283472" header="0.51181102362204722" footer="0.51181102362204722"/>
  <pageSetup paperSize="9" scale="90" firstPageNumber="81" orientation="portrait" useFirstPageNumber="1" r:id="rId1"/>
  <headerFooter alignWithMargins="0">
    <oddHeader>&amp;CDRAFT</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aie18">
    <tabColor indexed="29"/>
    <pageSetUpPr fitToPage="1"/>
  </sheetPr>
  <dimension ref="A1:L48"/>
  <sheetViews>
    <sheetView topLeftCell="A41" zoomScaleNormal="100" workbookViewId="0">
      <selection activeCell="J38" sqref="J38"/>
    </sheetView>
  </sheetViews>
  <sheetFormatPr defaultColWidth="10.28515625" defaultRowHeight="25.5" customHeight="1"/>
  <cols>
    <col min="1" max="2" width="5.140625" style="216" customWidth="1"/>
    <col min="3" max="3" width="55.140625" style="217" customWidth="1"/>
    <col min="4" max="4" width="8.85546875" style="216" customWidth="1"/>
    <col min="5" max="5" width="13.7109375" style="218" customWidth="1"/>
    <col min="6" max="6" width="17.7109375" style="218" customWidth="1"/>
    <col min="7" max="11" width="10.28515625" style="218"/>
    <col min="12" max="12" width="0" style="218" hidden="1" customWidth="1"/>
    <col min="13" max="16384" width="10.28515625" style="218"/>
  </cols>
  <sheetData>
    <row r="1" spans="1:12" ht="41.25" customHeight="1">
      <c r="A1" s="1386" t="s">
        <v>255</v>
      </c>
      <c r="B1" s="1386"/>
      <c r="C1" s="1386"/>
      <c r="D1" s="1386"/>
      <c r="E1" s="1386"/>
      <c r="F1" s="1386"/>
      <c r="G1" s="1386"/>
    </row>
    <row r="2" spans="1:12" ht="15.75">
      <c r="B2" s="331"/>
      <c r="C2" s="331"/>
      <c r="D2" s="331"/>
      <c r="E2" s="331"/>
      <c r="F2" s="331"/>
      <c r="G2" s="331"/>
    </row>
    <row r="3" spans="1:12" ht="46.5" customHeight="1">
      <c r="A3" s="1387" t="s">
        <v>2452</v>
      </c>
      <c r="B3" s="1387"/>
      <c r="C3" s="1387"/>
      <c r="D3" s="1387"/>
      <c r="E3" s="1387"/>
      <c r="F3" s="1387"/>
      <c r="G3" s="1387"/>
    </row>
    <row r="4" spans="1:12" ht="12.75" customHeight="1">
      <c r="C4" s="220"/>
      <c r="D4" s="220"/>
      <c r="E4" s="220"/>
    </row>
    <row r="5" spans="1:12" ht="39" customHeight="1">
      <c r="A5" s="234"/>
      <c r="B5" s="1422" t="s">
        <v>17</v>
      </c>
      <c r="C5" s="1422" t="s">
        <v>2</v>
      </c>
      <c r="D5" s="1422" t="s">
        <v>3</v>
      </c>
      <c r="E5" s="1422" t="s">
        <v>256</v>
      </c>
      <c r="F5" s="1420" t="s">
        <v>2402</v>
      </c>
      <c r="G5" s="221"/>
    </row>
    <row r="6" spans="1:12" ht="15" customHeight="1">
      <c r="A6" s="234"/>
      <c r="B6" s="1422"/>
      <c r="C6" s="1422"/>
      <c r="D6" s="1422"/>
      <c r="E6" s="1422"/>
      <c r="F6" s="1420"/>
      <c r="G6" s="221"/>
    </row>
    <row r="7" spans="1:12" ht="15" customHeight="1">
      <c r="A7" s="234"/>
      <c r="B7" s="1405" t="s">
        <v>2442</v>
      </c>
      <c r="C7" s="1406"/>
      <c r="D7" s="1406"/>
      <c r="E7" s="1424"/>
      <c r="F7" s="857" t="s">
        <v>2431</v>
      </c>
      <c r="G7" s="221"/>
    </row>
    <row r="8" spans="1:12" ht="15">
      <c r="B8" s="844">
        <v>1</v>
      </c>
      <c r="C8" s="620" t="s">
        <v>824</v>
      </c>
      <c r="D8" s="844" t="s">
        <v>7</v>
      </c>
      <c r="E8" s="845"/>
      <c r="F8" s="846">
        <f>_xlfn.XLOOKUP(L8,[1]V_CV!$AI:$AI,[1]V_CV!$T:$T)</f>
        <v>5.1918889134587918</v>
      </c>
      <c r="G8" s="221"/>
      <c r="L8" s="769" t="s">
        <v>1806</v>
      </c>
    </row>
    <row r="9" spans="1:12" ht="15">
      <c r="B9" s="844">
        <v>2</v>
      </c>
      <c r="C9" s="620" t="s">
        <v>895</v>
      </c>
      <c r="D9" s="844" t="s">
        <v>7</v>
      </c>
      <c r="E9" s="845"/>
      <c r="F9" s="846">
        <f>_xlfn.XLOOKUP(L9,[1]V_CV!$AI:$AI,[1]V_CV!$T:$T)</f>
        <v>4.7198990122352651</v>
      </c>
      <c r="G9" s="221"/>
      <c r="L9" s="769" t="s">
        <v>1807</v>
      </c>
    </row>
    <row r="10" spans="1:12" ht="15">
      <c r="B10" s="844">
        <v>3</v>
      </c>
      <c r="C10" s="620" t="s">
        <v>281</v>
      </c>
      <c r="D10" s="844" t="s">
        <v>7</v>
      </c>
      <c r="E10" s="845"/>
      <c r="F10" s="846">
        <f>_xlfn.XLOOKUP(L10,[1]V_CV!$AI:$AI,[1]V_CV!$T:$T)</f>
        <v>4.2908172838502407</v>
      </c>
      <c r="G10" s="221"/>
      <c r="L10" s="769" t="s">
        <v>1808</v>
      </c>
    </row>
    <row r="11" spans="1:12" ht="15">
      <c r="B11" s="1405" t="s">
        <v>2451</v>
      </c>
      <c r="C11" s="1406"/>
      <c r="D11" s="1406"/>
      <c r="E11" s="1424"/>
      <c r="F11" s="847" t="s">
        <v>19</v>
      </c>
      <c r="G11" s="221"/>
    </row>
    <row r="12" spans="1:12" ht="15">
      <c r="B12" s="1423">
        <v>4</v>
      </c>
      <c r="C12" s="1421" t="s">
        <v>282</v>
      </c>
      <c r="D12" s="844" t="s">
        <v>7</v>
      </c>
      <c r="E12" s="815" t="s">
        <v>258</v>
      </c>
      <c r="F12" s="846">
        <f>_xlfn.XLOOKUP(L12,[1]V_CV!$AI:$AI,[1]V_CV!$T:$T)</f>
        <v>3.3006286798848001</v>
      </c>
      <c r="G12" s="1082"/>
      <c r="L12" s="769" t="s">
        <v>1809</v>
      </c>
    </row>
    <row r="13" spans="1:12" ht="15">
      <c r="B13" s="1423"/>
      <c r="C13" s="1421"/>
      <c r="D13" s="844" t="s">
        <v>7</v>
      </c>
      <c r="E13" s="815" t="s">
        <v>23</v>
      </c>
      <c r="F13" s="846">
        <f>_xlfn.XLOOKUP(L13,[1]V_CV!$AI:$AI,[1]V_CV!$T:$T)</f>
        <v>3.1355972458905601</v>
      </c>
      <c r="G13" s="1082"/>
      <c r="L13" s="769" t="s">
        <v>1810</v>
      </c>
    </row>
    <row r="14" spans="1:12" ht="15">
      <c r="B14" s="1423"/>
      <c r="C14" s="1421"/>
      <c r="D14" s="844" t="s">
        <v>7</v>
      </c>
      <c r="E14" s="815" t="s">
        <v>24</v>
      </c>
      <c r="F14" s="846">
        <f>_xlfn.XLOOKUP(L14,[1]V_CV!$AI:$AI,[1]V_CV!$T:$T)</f>
        <v>2.9788173835960321</v>
      </c>
      <c r="G14" s="1082"/>
      <c r="L14" s="769" t="s">
        <v>1811</v>
      </c>
    </row>
    <row r="15" spans="1:12" ht="15">
      <c r="B15" s="1423"/>
      <c r="C15" s="1421"/>
      <c r="D15" s="844" t="s">
        <v>7</v>
      </c>
      <c r="E15" s="815" t="s">
        <v>25</v>
      </c>
      <c r="F15" s="846">
        <f>_xlfn.XLOOKUP(L15,[1]V_CV!$AI:$AI,[1]V_CV!$T:$T)</f>
        <v>2.8298765144162306</v>
      </c>
      <c r="G15" s="1082"/>
      <c r="L15" s="769" t="s">
        <v>1812</v>
      </c>
    </row>
    <row r="16" spans="1:12" ht="15">
      <c r="B16" s="1423"/>
      <c r="C16" s="1421"/>
      <c r="D16" s="844" t="s">
        <v>7</v>
      </c>
      <c r="E16" s="815" t="s">
        <v>269</v>
      </c>
      <c r="F16" s="846">
        <f>_xlfn.XLOOKUP(L16,[1]V_CV!$AI:$AI,[1]V_CV!$T:$T)</f>
        <v>2.6883826886954187</v>
      </c>
      <c r="G16" s="1082"/>
      <c r="L16" s="769" t="s">
        <v>1813</v>
      </c>
    </row>
    <row r="17" spans="2:12" ht="15">
      <c r="B17" s="1423">
        <v>5</v>
      </c>
      <c r="C17" s="1421" t="s">
        <v>283</v>
      </c>
      <c r="D17" s="844" t="s">
        <v>7</v>
      </c>
      <c r="E17" s="815" t="s">
        <v>258</v>
      </c>
      <c r="F17" s="846">
        <f>_xlfn.XLOOKUP(L17,[1]V_CV!$AI:$AI,[1]V_CV!$T:$T)</f>
        <v>2.9705658118963201</v>
      </c>
      <c r="G17" s="1082"/>
      <c r="L17" s="769" t="s">
        <v>1814</v>
      </c>
    </row>
    <row r="18" spans="2:12" ht="15">
      <c r="B18" s="1423"/>
      <c r="C18" s="1421"/>
      <c r="D18" s="844" t="s">
        <v>7</v>
      </c>
      <c r="E18" s="815" t="s">
        <v>23</v>
      </c>
      <c r="F18" s="846">
        <f>_xlfn.XLOOKUP(L18,[1]V_CV!$AI:$AI,[1]V_CV!$T:$T)</f>
        <v>2.8220375213015041</v>
      </c>
      <c r="G18" s="1082"/>
      <c r="L18" s="769" t="s">
        <v>1815</v>
      </c>
    </row>
    <row r="19" spans="2:12" ht="15">
      <c r="B19" s="1423"/>
      <c r="C19" s="1421"/>
      <c r="D19" s="844" t="s">
        <v>7</v>
      </c>
      <c r="E19" s="815" t="s">
        <v>24</v>
      </c>
      <c r="F19" s="846">
        <f>_xlfn.XLOOKUP(L19,[1]V_CV!$AI:$AI,[1]V_CV!$T:$T)</f>
        <v>2.6809356452364286</v>
      </c>
      <c r="G19" s="1082"/>
      <c r="L19" s="769" t="s">
        <v>1816</v>
      </c>
    </row>
    <row r="20" spans="2:12" ht="15">
      <c r="B20" s="1423"/>
      <c r="C20" s="1421"/>
      <c r="D20" s="844" t="s">
        <v>7</v>
      </c>
      <c r="E20" s="815" t="s">
        <v>25</v>
      </c>
      <c r="F20" s="846">
        <f>_xlfn.XLOOKUP(L20,[1]V_CV!$AI:$AI,[1]V_CV!$T:$T)</f>
        <v>2.5468888629746069</v>
      </c>
      <c r="G20" s="1082"/>
      <c r="L20" s="769" t="s">
        <v>1817</v>
      </c>
    </row>
    <row r="21" spans="2:12" ht="15">
      <c r="B21" s="1423"/>
      <c r="C21" s="1421"/>
      <c r="D21" s="844" t="s">
        <v>7</v>
      </c>
      <c r="E21" s="815" t="s">
        <v>269</v>
      </c>
      <c r="F21" s="846">
        <f>_xlfn.XLOOKUP(L21,[1]V_CV!$AI:$AI,[1]V_CV!$T:$T)</f>
        <v>2.4195444198258764</v>
      </c>
      <c r="G21" s="1082"/>
      <c r="L21" s="769" t="s">
        <v>1818</v>
      </c>
    </row>
    <row r="22" spans="2:12" ht="15">
      <c r="B22" s="1423">
        <v>6</v>
      </c>
      <c r="C22" s="1421" t="s">
        <v>284</v>
      </c>
      <c r="D22" s="844" t="s">
        <v>7</v>
      </c>
      <c r="E22" s="815" t="s">
        <v>258</v>
      </c>
      <c r="F22" s="846">
        <f>_xlfn.XLOOKUP(L22,[1]V_CV!$AI:$AI,[1]V_CV!$T:$T)</f>
        <v>2.6140979144687617</v>
      </c>
      <c r="G22" s="1082"/>
      <c r="L22" s="769" t="s">
        <v>1819</v>
      </c>
    </row>
    <row r="23" spans="2:12" ht="15">
      <c r="B23" s="1423"/>
      <c r="C23" s="1421"/>
      <c r="D23" s="844" t="s">
        <v>7</v>
      </c>
      <c r="E23" s="815" t="s">
        <v>23</v>
      </c>
      <c r="F23" s="846">
        <f>_xlfn.XLOOKUP(L23,[1]V_CV!$AI:$AI,[1]V_CV!$T:$T)</f>
        <v>2.4833930187453235</v>
      </c>
      <c r="G23" s="1082"/>
      <c r="L23" s="769" t="s">
        <v>1820</v>
      </c>
    </row>
    <row r="24" spans="2:12" ht="15">
      <c r="B24" s="1423"/>
      <c r="C24" s="1421"/>
      <c r="D24" s="844" t="s">
        <v>7</v>
      </c>
      <c r="E24" s="815" t="s">
        <v>24</v>
      </c>
      <c r="F24" s="846">
        <f>_xlfn.XLOOKUP(L24,[1]V_CV!$AI:$AI,[1]V_CV!$T:$T)</f>
        <v>2.3592233678080574</v>
      </c>
      <c r="G24" s="1082"/>
      <c r="L24" s="769" t="s">
        <v>1821</v>
      </c>
    </row>
    <row r="25" spans="2:12" ht="15">
      <c r="B25" s="1423"/>
      <c r="C25" s="1421"/>
      <c r="D25" s="844" t="s">
        <v>7</v>
      </c>
      <c r="E25" s="815" t="s">
        <v>25</v>
      </c>
      <c r="F25" s="846">
        <f>_xlfn.XLOOKUP(L25,[1]V_CV!$AI:$AI,[1]V_CV!$T:$T)</f>
        <v>2.2412621994176543</v>
      </c>
      <c r="G25" s="1082"/>
      <c r="L25" s="769" t="s">
        <v>1822</v>
      </c>
    </row>
    <row r="26" spans="2:12" ht="15">
      <c r="B26" s="1423"/>
      <c r="C26" s="1421"/>
      <c r="D26" s="844" t="s">
        <v>7</v>
      </c>
      <c r="E26" s="815" t="s">
        <v>269</v>
      </c>
      <c r="F26" s="846">
        <f>_xlfn.XLOOKUP(L26,[1]V_CV!$AI:$AI,[1]V_CV!$T:$T)</f>
        <v>2.1291990894467716</v>
      </c>
      <c r="G26" s="1082"/>
      <c r="L26" s="769" t="s">
        <v>1823</v>
      </c>
    </row>
    <row r="27" spans="2:12" ht="15">
      <c r="B27" s="1423">
        <v>7</v>
      </c>
      <c r="C27" s="1421" t="s">
        <v>285</v>
      </c>
      <c r="D27" s="844" t="s">
        <v>7</v>
      </c>
      <c r="E27" s="815" t="s">
        <v>258</v>
      </c>
      <c r="F27" s="846">
        <f>_xlfn.XLOOKUP(L27,[1]V_CV!$AI:$AI,[1]V_CV!$T:$T)</f>
        <v>2.3004061647325105</v>
      </c>
      <c r="G27" s="1082"/>
      <c r="L27" s="769" t="s">
        <v>1824</v>
      </c>
    </row>
    <row r="28" spans="2:12" ht="15">
      <c r="B28" s="1423"/>
      <c r="C28" s="1421"/>
      <c r="D28" s="844" t="s">
        <v>7</v>
      </c>
      <c r="E28" s="815" t="s">
        <v>23</v>
      </c>
      <c r="F28" s="846">
        <f>_xlfn.XLOOKUP(L28,[1]V_CV!$AI:$AI,[1]V_CV!$T:$T)</f>
        <v>2.185385856495885</v>
      </c>
      <c r="G28" s="1082"/>
      <c r="L28" s="769" t="s">
        <v>1825</v>
      </c>
    </row>
    <row r="29" spans="2:12" ht="15">
      <c r="B29" s="1423"/>
      <c r="C29" s="1421"/>
      <c r="D29" s="844" t="s">
        <v>7</v>
      </c>
      <c r="E29" s="815" t="s">
        <v>24</v>
      </c>
      <c r="F29" s="846">
        <f>_xlfn.XLOOKUP(L29,[1]V_CV!$AI:$AI,[1]V_CV!$T:$T)</f>
        <v>2.0761165636710905</v>
      </c>
      <c r="G29" s="1082"/>
      <c r="L29" s="769" t="s">
        <v>1826</v>
      </c>
    </row>
    <row r="30" spans="2:12" ht="15">
      <c r="B30" s="1423"/>
      <c r="C30" s="1421"/>
      <c r="D30" s="844" t="s">
        <v>7</v>
      </c>
      <c r="E30" s="815" t="s">
        <v>25</v>
      </c>
      <c r="F30" s="846">
        <f>_xlfn.XLOOKUP(L30,[1]V_CV!$AI:$AI,[1]V_CV!$T:$T)</f>
        <v>1.972310735487536</v>
      </c>
      <c r="G30" s="1082"/>
      <c r="L30" s="769" t="s">
        <v>1827</v>
      </c>
    </row>
    <row r="31" spans="2:12" ht="15">
      <c r="B31" s="1423"/>
      <c r="C31" s="1421"/>
      <c r="D31" s="844" t="s">
        <v>7</v>
      </c>
      <c r="E31" s="815" t="s">
        <v>269</v>
      </c>
      <c r="F31" s="846">
        <f>_xlfn.XLOOKUP(L31,[1]V_CV!$AI:$AI,[1]V_CV!$T:$T)</f>
        <v>1.8736951987131591</v>
      </c>
      <c r="G31" s="1082"/>
      <c r="L31" s="769" t="s">
        <v>1828</v>
      </c>
    </row>
    <row r="32" spans="2:12" ht="15">
      <c r="B32" s="844">
        <v>8</v>
      </c>
      <c r="C32" s="620" t="s">
        <v>286</v>
      </c>
      <c r="D32" s="844" t="s">
        <v>7</v>
      </c>
      <c r="E32" s="815" t="s">
        <v>287</v>
      </c>
      <c r="F32" s="846">
        <f>_xlfn.XLOOKUP(L32,[1]V_CV!$AI:$AI,[1]V_CV!$T:$T)</f>
        <v>1.8643267227195934</v>
      </c>
      <c r="G32" s="1082"/>
      <c r="L32" s="769" t="s">
        <v>1829</v>
      </c>
    </row>
    <row r="33" spans="1:12" ht="15">
      <c r="B33" s="1423">
        <v>9</v>
      </c>
      <c r="C33" s="1421" t="s">
        <v>288</v>
      </c>
      <c r="D33" s="844" t="s">
        <v>33</v>
      </c>
      <c r="E33" s="815" t="s">
        <v>258</v>
      </c>
      <c r="F33" s="846">
        <f>_xlfn.XLOOKUP(L33,[1]V_CV!$AI:$AI,[1]V_CV!$T:$T)</f>
        <v>1.8685049073039814</v>
      </c>
      <c r="G33" s="1082"/>
      <c r="L33" s="769" t="s">
        <v>1830</v>
      </c>
    </row>
    <row r="34" spans="1:12" ht="15">
      <c r="B34" s="1423"/>
      <c r="C34" s="1421"/>
      <c r="D34" s="844" t="s">
        <v>33</v>
      </c>
      <c r="E34" s="815" t="s">
        <v>23</v>
      </c>
      <c r="F34" s="846">
        <f>_xlfn.XLOOKUP(L34,[1]V_CV!$AI:$AI,[1]V_CV!$T:$T)</f>
        <v>1.7750796619387823</v>
      </c>
      <c r="G34" s="1082"/>
      <c r="L34" s="769" t="s">
        <v>1831</v>
      </c>
    </row>
    <row r="35" spans="1:12" ht="15">
      <c r="B35" s="1423"/>
      <c r="C35" s="1421"/>
      <c r="D35" s="844" t="s">
        <v>33</v>
      </c>
      <c r="E35" s="815" t="s">
        <v>24</v>
      </c>
      <c r="F35" s="846">
        <f>_xlfn.XLOOKUP(L35,[1]V_CV!$AI:$AI,[1]V_CV!$T:$T)</f>
        <v>1.686325678841843</v>
      </c>
      <c r="G35" s="1082"/>
      <c r="L35" s="769" t="s">
        <v>1832</v>
      </c>
    </row>
    <row r="36" spans="1:12" ht="15">
      <c r="B36" s="1423"/>
      <c r="C36" s="1421"/>
      <c r="D36" s="844" t="s">
        <v>33</v>
      </c>
      <c r="E36" s="815" t="s">
        <v>25</v>
      </c>
      <c r="F36" s="846">
        <f>_xlfn.XLOOKUP(L36,[1]V_CV!$AI:$AI,[1]V_CV!$T:$T)</f>
        <v>1.6020093948997509</v>
      </c>
      <c r="G36" s="1082"/>
      <c r="L36" s="769" t="s">
        <v>1833</v>
      </c>
    </row>
    <row r="37" spans="1:12" ht="15">
      <c r="B37" s="1423"/>
      <c r="C37" s="1421"/>
      <c r="D37" s="844" t="s">
        <v>33</v>
      </c>
      <c r="E37" s="815" t="s">
        <v>269</v>
      </c>
      <c r="F37" s="846">
        <f>_xlfn.XLOOKUP(L37,[1]V_CV!$AI:$AI,[1]V_CV!$T:$T)</f>
        <v>1.5219089251547633</v>
      </c>
      <c r="G37" s="1082"/>
      <c r="L37" s="769" t="s">
        <v>1834</v>
      </c>
    </row>
    <row r="38" spans="1:12" ht="15">
      <c r="B38" s="844">
        <v>10</v>
      </c>
      <c r="C38" s="620" t="s">
        <v>271</v>
      </c>
      <c r="D38" s="844" t="s">
        <v>33</v>
      </c>
      <c r="E38" s="815" t="s">
        <v>287</v>
      </c>
      <c r="F38" s="846">
        <f>_xlfn.XLOOKUP(L38,[1]V_CV!$AI:$AI,[1]V_CV!$T:$T)</f>
        <v>1.5142993805289895</v>
      </c>
      <c r="G38" s="1082"/>
      <c r="L38" s="769" t="s">
        <v>1835</v>
      </c>
    </row>
    <row r="39" spans="1:12" ht="15">
      <c r="B39" s="1423">
        <v>11</v>
      </c>
      <c r="C39" s="1421" t="s">
        <v>289</v>
      </c>
      <c r="D39" s="844" t="s">
        <v>33</v>
      </c>
      <c r="E39" s="815" t="s">
        <v>258</v>
      </c>
      <c r="F39" s="846">
        <f>_xlfn.XLOOKUP(L39,[1]V_CV!$AI:$AI,[1]V_CV!$T:$T)</f>
        <v>1.3443982140848056</v>
      </c>
      <c r="G39" s="1082"/>
      <c r="L39" s="769" t="s">
        <v>1836</v>
      </c>
    </row>
    <row r="40" spans="1:12" ht="15">
      <c r="B40" s="1423"/>
      <c r="C40" s="1421"/>
      <c r="D40" s="844" t="s">
        <v>33</v>
      </c>
      <c r="E40" s="815" t="s">
        <v>23</v>
      </c>
      <c r="F40" s="846">
        <f>_xlfn.XLOOKUP(L40,[1]V_CV!$AI:$AI,[1]V_CV!$T:$T)</f>
        <v>1.2771783033805653</v>
      </c>
      <c r="G40" s="1082"/>
      <c r="L40" s="769" t="s">
        <v>1837</v>
      </c>
    </row>
    <row r="41" spans="1:12" ht="15">
      <c r="B41" s="1423"/>
      <c r="C41" s="1421"/>
      <c r="D41" s="844" t="s">
        <v>33</v>
      </c>
      <c r="E41" s="815" t="s">
        <v>24</v>
      </c>
      <c r="F41" s="846">
        <f>_xlfn.XLOOKUP(L41,[1]V_CV!$AI:$AI,[1]V_CV!$T:$T)</f>
        <v>1.213319388211537</v>
      </c>
      <c r="G41" s="1082"/>
      <c r="L41" s="769" t="s">
        <v>1838</v>
      </c>
    </row>
    <row r="42" spans="1:12" ht="15">
      <c r="B42" s="1423"/>
      <c r="C42" s="1421"/>
      <c r="D42" s="844" t="s">
        <v>33</v>
      </c>
      <c r="E42" s="815" t="s">
        <v>25</v>
      </c>
      <c r="F42" s="846">
        <f>_xlfn.XLOOKUP(L42,[1]V_CV!$AI:$AI,[1]V_CV!$T:$T)</f>
        <v>1.1526534188009601</v>
      </c>
      <c r="G42" s="1082"/>
      <c r="L42" s="769" t="s">
        <v>1839</v>
      </c>
    </row>
    <row r="43" spans="1:12" ht="15">
      <c r="B43" s="1423"/>
      <c r="C43" s="1421"/>
      <c r="D43" s="844" t="s">
        <v>33</v>
      </c>
      <c r="E43" s="815" t="s">
        <v>269</v>
      </c>
      <c r="F43" s="846">
        <f>_xlfn.XLOOKUP(L43,[1]V_CV!$AI:$AI,[1]V_CV!$T:$T)</f>
        <v>1.095020747860912</v>
      </c>
      <c r="G43" s="1082"/>
      <c r="L43" s="769" t="s">
        <v>1840</v>
      </c>
    </row>
    <row r="44" spans="1:12" ht="15">
      <c r="B44" s="844">
        <v>12</v>
      </c>
      <c r="C44" s="845" t="s">
        <v>290</v>
      </c>
      <c r="D44" s="844" t="s">
        <v>33</v>
      </c>
      <c r="E44" s="844" t="s">
        <v>287</v>
      </c>
      <c r="F44" s="846">
        <f>_xlfn.XLOOKUP(L44,[1]V_CV!$AI:$AI,[1]V_CV!$T:$T)</f>
        <v>1.0895456441216074</v>
      </c>
      <c r="G44" s="1082"/>
      <c r="L44" s="769" t="s">
        <v>1841</v>
      </c>
    </row>
    <row r="45" spans="1:12" ht="23.25" customHeight="1">
      <c r="B45" s="222" t="s">
        <v>291</v>
      </c>
      <c r="C45" s="197"/>
      <c r="D45" s="222"/>
      <c r="E45" s="221"/>
      <c r="F45" s="221"/>
      <c r="G45" s="221"/>
    </row>
    <row r="46" spans="1:12" ht="15" customHeight="1">
      <c r="A46" s="332"/>
      <c r="B46" s="1396" t="s">
        <v>2450</v>
      </c>
      <c r="C46" s="1396"/>
      <c r="D46" s="1396"/>
      <c r="E46" s="1396"/>
      <c r="F46" s="1396"/>
      <c r="G46" s="1396"/>
    </row>
    <row r="47" spans="1:12" ht="34.5" customHeight="1">
      <c r="A47" s="332"/>
      <c r="B47" s="1396" t="s">
        <v>896</v>
      </c>
      <c r="C47" s="1396"/>
      <c r="D47" s="1396"/>
      <c r="E47" s="1396"/>
      <c r="F47" s="1396"/>
      <c r="G47" s="1396"/>
    </row>
    <row r="48" spans="1:12" ht="31.5" customHeight="1">
      <c r="A48" s="332"/>
      <c r="B48" s="1397" t="s">
        <v>2449</v>
      </c>
      <c r="C48" s="1397"/>
      <c r="D48" s="1397"/>
      <c r="E48" s="1397"/>
      <c r="F48" s="1397"/>
      <c r="G48" s="1397"/>
    </row>
  </sheetData>
  <mergeCells count="24">
    <mergeCell ref="B33:B37"/>
    <mergeCell ref="B39:B43"/>
    <mergeCell ref="C5:C6"/>
    <mergeCell ref="C12:C16"/>
    <mergeCell ref="C17:C21"/>
    <mergeCell ref="C22:C26"/>
    <mergeCell ref="B7:E7"/>
    <mergeCell ref="B11:E11"/>
    <mergeCell ref="A3:G3"/>
    <mergeCell ref="A1:G1"/>
    <mergeCell ref="B47:G47"/>
    <mergeCell ref="B46:G46"/>
    <mergeCell ref="B48:G48"/>
    <mergeCell ref="F5:F6"/>
    <mergeCell ref="C27:C31"/>
    <mergeCell ref="C33:C37"/>
    <mergeCell ref="C39:C43"/>
    <mergeCell ref="D5:D6"/>
    <mergeCell ref="E5:E6"/>
    <mergeCell ref="B5:B6"/>
    <mergeCell ref="B12:B16"/>
    <mergeCell ref="B17:B21"/>
    <mergeCell ref="B22:B26"/>
    <mergeCell ref="B27:B31"/>
  </mergeCells>
  <pageMargins left="0.43307086614173201" right="0.196850393700787" top="0.35433070866141703" bottom="0.23622047244094499" header="0.27559055118110198" footer="0.196850393700787"/>
  <pageSetup paperSize="9" scale="85" firstPageNumber="83" orientation="portrait" useFirstPageNumber="1" r:id="rId1"/>
  <headerFooter alignWithMargins="0">
    <oddHeader>&amp;CDRAFT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aie1">
    <tabColor indexed="11"/>
  </sheetPr>
  <dimension ref="A1:P257"/>
  <sheetViews>
    <sheetView topLeftCell="A237" zoomScale="85" zoomScaleNormal="85" workbookViewId="0">
      <selection activeCell="J53" sqref="J53"/>
    </sheetView>
  </sheetViews>
  <sheetFormatPr defaultColWidth="7.42578125" defaultRowHeight="15.75"/>
  <cols>
    <col min="1" max="1" width="4" style="92" customWidth="1"/>
    <col min="2" max="2" width="5.42578125" style="92" customWidth="1"/>
    <col min="3" max="3" width="52.42578125" style="92" customWidth="1"/>
    <col min="4" max="4" width="8.42578125" style="92" customWidth="1"/>
    <col min="5" max="5" width="19.5703125" style="246" customWidth="1"/>
    <col min="6" max="6" width="12.7109375" style="92" customWidth="1"/>
    <col min="7" max="7" width="5" style="92" bestFit="1" customWidth="1"/>
    <col min="8" max="8" width="10" style="92" customWidth="1"/>
    <col min="9" max="9" width="10" style="92" hidden="1" customWidth="1"/>
    <col min="10" max="10" width="10" style="92" customWidth="1"/>
    <col min="11" max="12" width="10" style="92" hidden="1" customWidth="1"/>
    <col min="13" max="13" width="4" style="92" hidden="1" customWidth="1"/>
    <col min="14" max="14" width="9.140625" style="92" hidden="1" customWidth="1"/>
    <col min="15" max="200" width="9.140625" style="92" customWidth="1"/>
    <col min="201" max="201" width="4.140625" style="92" customWidth="1"/>
    <col min="202" max="202" width="16.85546875" style="92" customWidth="1"/>
    <col min="203" max="203" width="14.7109375" style="92" customWidth="1"/>
    <col min="204" max="204" width="7.7109375" style="92" customWidth="1"/>
    <col min="205" max="206" width="7.42578125" style="92" customWidth="1"/>
    <col min="207" max="207" width="8" style="92" customWidth="1"/>
    <col min="208" max="16384" width="7.42578125" style="92"/>
  </cols>
  <sheetData>
    <row r="1" spans="1:14">
      <c r="A1" s="1194" t="s">
        <v>0</v>
      </c>
      <c r="B1" s="1194"/>
      <c r="C1" s="1194"/>
      <c r="D1" s="1194"/>
      <c r="E1" s="1194"/>
      <c r="F1" s="1194"/>
      <c r="G1" s="1194"/>
      <c r="H1" s="784"/>
    </row>
    <row r="2" spans="1:14" ht="15.75" customHeight="1">
      <c r="A2" s="1144" t="s">
        <v>2378</v>
      </c>
      <c r="B2" s="1144"/>
      <c r="C2" s="1144"/>
      <c r="D2" s="1144"/>
      <c r="E2" s="1144"/>
      <c r="F2" s="1144"/>
      <c r="G2" s="1144"/>
      <c r="H2" s="744"/>
    </row>
    <row r="3" spans="1:14">
      <c r="C3" s="785"/>
      <c r="D3" s="785"/>
      <c r="E3" s="785"/>
      <c r="F3" s="785"/>
      <c r="G3" s="785"/>
      <c r="H3" s="785"/>
    </row>
    <row r="4" spans="1:14">
      <c r="C4" s="168"/>
      <c r="E4" s="289"/>
    </row>
    <row r="5" spans="1:14" ht="38.25">
      <c r="B5" s="1156" t="s">
        <v>17</v>
      </c>
      <c r="C5" s="1156" t="s">
        <v>873</v>
      </c>
      <c r="D5" s="1156" t="s">
        <v>3</v>
      </c>
      <c r="E5" s="718" t="s">
        <v>879</v>
      </c>
      <c r="F5" s="1084" t="s">
        <v>2402</v>
      </c>
      <c r="G5" s="746"/>
    </row>
    <row r="6" spans="1:14">
      <c r="B6" s="1156"/>
      <c r="C6" s="1156"/>
      <c r="D6" s="1156"/>
      <c r="E6" s="718" t="s">
        <v>18</v>
      </c>
      <c r="F6" s="719" t="s">
        <v>19</v>
      </c>
      <c r="G6" s="746"/>
    </row>
    <row r="7" spans="1:14">
      <c r="B7" s="1160" t="s">
        <v>2381</v>
      </c>
      <c r="C7" s="1160"/>
      <c r="D7" s="1160"/>
      <c r="E7" s="1160"/>
      <c r="F7" s="1160"/>
      <c r="G7" s="747"/>
      <c r="I7" s="699"/>
      <c r="J7" s="699"/>
      <c r="K7" s="699"/>
      <c r="L7" s="699"/>
      <c r="M7" s="699"/>
      <c r="N7" s="699"/>
    </row>
    <row r="8" spans="1:14">
      <c r="B8" s="1157">
        <v>1</v>
      </c>
      <c r="C8" s="1157" t="s">
        <v>20</v>
      </c>
      <c r="D8" s="54" t="s">
        <v>7</v>
      </c>
      <c r="E8" s="54" t="s">
        <v>21</v>
      </c>
      <c r="F8" s="386">
        <f>_xlfn.XLOOKUP(I8,[1]I_CI_4!$AI:$AI,[1]I_CI_4!$T:$T)</f>
        <v>4</v>
      </c>
      <c r="G8" s="748"/>
      <c r="I8" s="736" t="s">
        <v>1070</v>
      </c>
      <c r="J8" s="699"/>
      <c r="K8" s="699"/>
      <c r="L8" s="699"/>
      <c r="M8" s="699"/>
      <c r="N8" s="699"/>
    </row>
    <row r="9" spans="1:14">
      <c r="B9" s="1158"/>
      <c r="C9" s="1158"/>
      <c r="D9" s="54" t="s">
        <v>7</v>
      </c>
      <c r="E9" s="54" t="s">
        <v>22</v>
      </c>
      <c r="F9" s="386">
        <f>_xlfn.XLOOKUP(I9,[1]I_CI_4!$AI:$AI,[1]I_CI_4!$T:$T)</f>
        <v>3.52</v>
      </c>
      <c r="G9" s="748"/>
      <c r="I9" s="736" t="s">
        <v>1071</v>
      </c>
      <c r="J9" s="699"/>
      <c r="K9" s="700"/>
      <c r="L9" s="700"/>
      <c r="M9" s="700"/>
      <c r="N9" s="700"/>
    </row>
    <row r="10" spans="1:14">
      <c r="B10" s="1158"/>
      <c r="C10" s="1158"/>
      <c r="D10" s="54" t="s">
        <v>7</v>
      </c>
      <c r="E10" s="54" t="s">
        <v>23</v>
      </c>
      <c r="F10" s="386">
        <f>_xlfn.XLOOKUP(I10,[1]I_CI_4!$AI:$AI,[1]I_CI_4!$T:$T)</f>
        <v>3.0623999999999998</v>
      </c>
      <c r="G10" s="748"/>
      <c r="I10" s="736" t="s">
        <v>1072</v>
      </c>
      <c r="J10" s="699"/>
      <c r="K10" s="700"/>
      <c r="L10" s="700"/>
      <c r="M10" s="700"/>
      <c r="N10" s="700"/>
    </row>
    <row r="11" spans="1:14">
      <c r="B11" s="1158"/>
      <c r="C11" s="1158"/>
      <c r="D11" s="54" t="s">
        <v>7</v>
      </c>
      <c r="E11" s="54" t="s">
        <v>24</v>
      </c>
      <c r="F11" s="386">
        <f>_xlfn.XLOOKUP(I11,[1]I_CI_4!$AI:$AI,[1]I_CI_4!$T:$T)</f>
        <v>2.694912</v>
      </c>
      <c r="G11" s="748"/>
      <c r="I11" s="736" t="s">
        <v>1073</v>
      </c>
      <c r="J11" s="699"/>
      <c r="K11" s="700"/>
      <c r="L11" s="700"/>
      <c r="M11" s="700"/>
      <c r="N11" s="700"/>
    </row>
    <row r="12" spans="1:14">
      <c r="B12" s="1159"/>
      <c r="C12" s="1159"/>
      <c r="D12" s="54" t="s">
        <v>7</v>
      </c>
      <c r="E12" s="54" t="s">
        <v>25</v>
      </c>
      <c r="F12" s="386">
        <f>_xlfn.XLOOKUP(I12,[1]I_CI_4!$AI:$AI,[1]I_CI_4!$T:$T)</f>
        <v>2.4500000000000002</v>
      </c>
      <c r="G12" s="748"/>
      <c r="I12" s="736" t="s">
        <v>1074</v>
      </c>
      <c r="J12" s="699"/>
      <c r="K12" s="700"/>
      <c r="L12" s="700"/>
      <c r="M12" s="700"/>
      <c r="N12" s="700"/>
    </row>
    <row r="13" spans="1:14">
      <c r="B13" s="1157">
        <v>2</v>
      </c>
      <c r="C13" s="1157" t="s">
        <v>26</v>
      </c>
      <c r="D13" s="54" t="s">
        <v>7</v>
      </c>
      <c r="E13" s="54" t="s">
        <v>21</v>
      </c>
      <c r="F13" s="386">
        <f>_xlfn.XLOOKUP(I13,[1]I_CI_4!$AI:$AI,[1]I_CI_4!$T:$T)</f>
        <v>3.12</v>
      </c>
      <c r="G13" s="748"/>
      <c r="I13" s="736" t="s">
        <v>1075</v>
      </c>
      <c r="J13" s="699"/>
      <c r="K13" s="700"/>
      <c r="L13" s="700"/>
      <c r="M13" s="700"/>
      <c r="N13" s="700"/>
    </row>
    <row r="14" spans="1:14">
      <c r="B14" s="1158"/>
      <c r="C14" s="1158"/>
      <c r="D14" s="54" t="s">
        <v>7</v>
      </c>
      <c r="E14" s="54" t="s">
        <v>22</v>
      </c>
      <c r="F14" s="386">
        <f>_xlfn.XLOOKUP(I14,[1]I_CI_4!$AI:$AI,[1]I_CI_4!$T:$T)</f>
        <v>2.75</v>
      </c>
      <c r="G14" s="748"/>
      <c r="I14" s="736" t="s">
        <v>1076</v>
      </c>
      <c r="J14" s="699"/>
      <c r="K14" s="700"/>
      <c r="L14" s="700"/>
      <c r="M14" s="700"/>
      <c r="N14" s="700"/>
    </row>
    <row r="15" spans="1:14">
      <c r="B15" s="1158"/>
      <c r="C15" s="1158"/>
      <c r="D15" s="54" t="s">
        <v>7</v>
      </c>
      <c r="E15" s="54" t="s">
        <v>23</v>
      </c>
      <c r="F15" s="386">
        <f>_xlfn.XLOOKUP(I15,[1]I_CI_4!$AI:$AI,[1]I_CI_4!$T:$T)</f>
        <v>2.4500000000000002</v>
      </c>
      <c r="G15" s="748"/>
      <c r="I15" s="736" t="s">
        <v>1077</v>
      </c>
      <c r="J15" s="699"/>
      <c r="K15" s="700"/>
      <c r="L15" s="700"/>
      <c r="M15" s="700"/>
      <c r="N15" s="700"/>
    </row>
    <row r="16" spans="1:14">
      <c r="B16" s="1158"/>
      <c r="C16" s="1158"/>
      <c r="D16" s="54" t="s">
        <v>7</v>
      </c>
      <c r="E16" s="54" t="s">
        <v>24</v>
      </c>
      <c r="F16" s="386">
        <f>_xlfn.XLOOKUP(I16,[1]I_CI_4!$AI:$AI,[1]I_CI_4!$T:$T)</f>
        <v>2.25</v>
      </c>
      <c r="G16" s="748"/>
      <c r="I16" s="736" t="s">
        <v>1078</v>
      </c>
      <c r="J16" s="699"/>
      <c r="K16" s="700"/>
      <c r="L16" s="700"/>
      <c r="M16" s="700"/>
      <c r="N16" s="700"/>
    </row>
    <row r="17" spans="2:14">
      <c r="B17" s="1158"/>
      <c r="C17" s="1158"/>
      <c r="D17" s="54" t="s">
        <v>7</v>
      </c>
      <c r="E17" s="54" t="s">
        <v>25</v>
      </c>
      <c r="F17" s="386">
        <f>_xlfn.XLOOKUP(I17,[1]I_CI_4!$AI:$AI,[1]I_CI_4!$T:$T)</f>
        <v>2.1800000000000002</v>
      </c>
      <c r="G17" s="748"/>
      <c r="I17" s="736" t="s">
        <v>1079</v>
      </c>
      <c r="J17" s="699"/>
      <c r="K17" s="700"/>
      <c r="L17" s="700"/>
      <c r="M17" s="700"/>
      <c r="N17" s="700"/>
    </row>
    <row r="18" spans="2:14">
      <c r="B18" s="1159"/>
      <c r="C18" s="1159"/>
      <c r="D18" s="54" t="s">
        <v>7</v>
      </c>
      <c r="E18" s="54" t="s">
        <v>27</v>
      </c>
      <c r="F18" s="386">
        <f>_xlfn.XLOOKUP(I18,[1]I_CI_4!$AI:$AI,[1]I_CI_4!$T:$T)</f>
        <v>2.11</v>
      </c>
      <c r="G18" s="748"/>
      <c r="I18" s="736" t="s">
        <v>1080</v>
      </c>
      <c r="J18" s="699"/>
      <c r="K18" s="700"/>
      <c r="L18" s="700"/>
      <c r="M18" s="700"/>
      <c r="N18" s="700"/>
    </row>
    <row r="19" spans="2:14" ht="30.75" customHeight="1">
      <c r="B19" s="1157">
        <v>3</v>
      </c>
      <c r="C19" s="1157" t="s">
        <v>878</v>
      </c>
      <c r="D19" s="54" t="s">
        <v>7</v>
      </c>
      <c r="E19" s="54" t="s">
        <v>21</v>
      </c>
      <c r="F19" s="386">
        <f>_xlfn.XLOOKUP(I19,[1]I_CI_4!$AI:$AI,[1]I_CI_4!$T:$T)</f>
        <v>2.38</v>
      </c>
      <c r="G19" s="748"/>
      <c r="I19" s="736" t="s">
        <v>1081</v>
      </c>
      <c r="J19" s="699"/>
      <c r="K19" s="700"/>
      <c r="L19" s="700"/>
      <c r="M19" s="700"/>
      <c r="N19" s="700"/>
    </row>
    <row r="20" spans="2:14">
      <c r="B20" s="1158"/>
      <c r="C20" s="1158"/>
      <c r="D20" s="54" t="s">
        <v>7</v>
      </c>
      <c r="E20" s="54" t="s">
        <v>22</v>
      </c>
      <c r="F20" s="386">
        <f>_xlfn.XLOOKUP(I20,[1]I_CI_4!$AI:$AI,[1]I_CI_4!$T:$T)</f>
        <v>2.2371999999999996</v>
      </c>
      <c r="G20" s="748"/>
      <c r="I20" s="736" t="s">
        <v>1082</v>
      </c>
      <c r="J20" s="699"/>
      <c r="K20" s="700"/>
      <c r="L20" s="700"/>
      <c r="M20" s="700"/>
      <c r="N20" s="700"/>
    </row>
    <row r="21" spans="2:14">
      <c r="B21" s="1158"/>
      <c r="C21" s="1158"/>
      <c r="D21" s="54" t="s">
        <v>7</v>
      </c>
      <c r="E21" s="54" t="s">
        <v>23</v>
      </c>
      <c r="F21" s="386">
        <f>_xlfn.XLOOKUP(I21,[1]I_CI_4!$AI:$AI,[1]I_CI_4!$T:$T)</f>
        <v>2.1029679999999997</v>
      </c>
      <c r="G21" s="748"/>
      <c r="I21" s="736" t="s">
        <v>1083</v>
      </c>
      <c r="J21" s="699"/>
      <c r="K21" s="700"/>
      <c r="L21" s="700"/>
      <c r="M21" s="700"/>
      <c r="N21" s="700"/>
    </row>
    <row r="22" spans="2:14">
      <c r="B22" s="1158"/>
      <c r="C22" s="1158"/>
      <c r="D22" s="54" t="s">
        <v>7</v>
      </c>
      <c r="E22" s="54" t="s">
        <v>24</v>
      </c>
      <c r="F22" s="386">
        <f>_xlfn.XLOOKUP(I22,[1]I_CI_4!$AI:$AI,[1]I_CI_4!$T:$T)</f>
        <v>2.04</v>
      </c>
      <c r="G22" s="748"/>
      <c r="I22" s="736" t="s">
        <v>1084</v>
      </c>
      <c r="J22" s="699"/>
      <c r="K22" s="700"/>
      <c r="L22" s="700"/>
      <c r="M22" s="700"/>
      <c r="N22" s="700"/>
    </row>
    <row r="23" spans="2:14">
      <c r="B23" s="1158"/>
      <c r="C23" s="1158"/>
      <c r="D23" s="54" t="s">
        <v>7</v>
      </c>
      <c r="E23" s="54" t="s">
        <v>25</v>
      </c>
      <c r="F23" s="386">
        <f>_xlfn.XLOOKUP(I23,[1]I_CI_4!$AI:$AI,[1]I_CI_4!$T:$T)</f>
        <v>2.0093999999999999</v>
      </c>
      <c r="G23" s="748"/>
      <c r="I23" s="736" t="s">
        <v>1085</v>
      </c>
      <c r="J23" s="699"/>
      <c r="K23" s="700"/>
      <c r="L23" s="700"/>
      <c r="M23" s="700"/>
      <c r="N23" s="700"/>
    </row>
    <row r="24" spans="2:14">
      <c r="B24" s="1159"/>
      <c r="C24" s="1159"/>
      <c r="D24" s="54" t="s">
        <v>7</v>
      </c>
      <c r="E24" s="54" t="s">
        <v>27</v>
      </c>
      <c r="F24" s="386">
        <f>_xlfn.XLOOKUP(I24,[1]I_CI_4!$AI:$AI,[1]I_CI_4!$T:$T)</f>
        <v>1.98</v>
      </c>
      <c r="G24" s="748"/>
      <c r="I24" s="736" t="s">
        <v>1086</v>
      </c>
      <c r="J24" s="699"/>
      <c r="K24" s="700"/>
      <c r="L24" s="700"/>
      <c r="M24" s="700"/>
      <c r="N24" s="700"/>
    </row>
    <row r="25" spans="2:14">
      <c r="B25" s="1157">
        <v>4</v>
      </c>
      <c r="C25" s="1157" t="s">
        <v>28</v>
      </c>
      <c r="D25" s="54" t="s">
        <v>7</v>
      </c>
      <c r="E25" s="54" t="s">
        <v>21</v>
      </c>
      <c r="F25" s="386">
        <f>_xlfn.XLOOKUP(I25,[1]I_CI_4!$AI:$AI,[1]I_CI_4!$T:$T)</f>
        <v>2.1419999999999999</v>
      </c>
      <c r="G25" s="748"/>
      <c r="I25" s="736" t="s">
        <v>1087</v>
      </c>
      <c r="J25" s="699"/>
      <c r="K25" s="700"/>
      <c r="L25" s="700"/>
      <c r="M25" s="700"/>
      <c r="N25" s="700"/>
    </row>
    <row r="26" spans="2:14">
      <c r="B26" s="1158"/>
      <c r="C26" s="1158"/>
      <c r="D26" s="54" t="s">
        <v>7</v>
      </c>
      <c r="E26" s="54" t="s">
        <v>22</v>
      </c>
      <c r="F26" s="386">
        <f>_xlfn.XLOOKUP(I26,[1]I_CI_4!$AI:$AI,[1]I_CI_4!$T:$T)</f>
        <v>2.1183333333333332</v>
      </c>
      <c r="G26" s="748"/>
      <c r="I26" s="736" t="s">
        <v>1088</v>
      </c>
      <c r="J26" s="699"/>
      <c r="K26" s="700"/>
      <c r="L26" s="700"/>
      <c r="M26" s="700"/>
      <c r="N26" s="700"/>
    </row>
    <row r="27" spans="2:14">
      <c r="B27" s="1158"/>
      <c r="C27" s="1158"/>
      <c r="D27" s="54" t="s">
        <v>7</v>
      </c>
      <c r="E27" s="54" t="s">
        <v>23</v>
      </c>
      <c r="F27" s="386">
        <f>_xlfn.XLOOKUP(I27,[1]I_CI_4!$AI:$AI,[1]I_CI_4!$T:$T)</f>
        <v>2.0946666666666665</v>
      </c>
      <c r="G27" s="748"/>
      <c r="I27" s="736" t="s">
        <v>1089</v>
      </c>
      <c r="J27" s="699"/>
      <c r="K27" s="700"/>
      <c r="L27" s="700"/>
      <c r="M27" s="700"/>
      <c r="N27" s="700"/>
    </row>
    <row r="28" spans="2:14">
      <c r="B28" s="1158"/>
      <c r="C28" s="1158"/>
      <c r="D28" s="54" t="s">
        <v>7</v>
      </c>
      <c r="E28" s="54" t="s">
        <v>24</v>
      </c>
      <c r="F28" s="386">
        <f>_xlfn.XLOOKUP(I28,[1]I_CI_4!$AI:$AI,[1]I_CI_4!$T:$T)</f>
        <v>2.0709999999999997</v>
      </c>
      <c r="G28" s="748"/>
      <c r="I28" s="736" t="s">
        <v>1090</v>
      </c>
      <c r="J28" s="699"/>
      <c r="K28" s="700"/>
      <c r="L28" s="700"/>
      <c r="M28" s="700"/>
      <c r="N28" s="700"/>
    </row>
    <row r="29" spans="2:14">
      <c r="B29" s="1158"/>
      <c r="C29" s="1158"/>
      <c r="D29" s="54" t="s">
        <v>7</v>
      </c>
      <c r="E29" s="54" t="s">
        <v>25</v>
      </c>
      <c r="F29" s="386">
        <f>_xlfn.XLOOKUP(I29,[1]I_CI_4!$AI:$AI,[1]I_CI_4!$T:$T)</f>
        <v>2.047333333333333</v>
      </c>
      <c r="G29" s="748"/>
      <c r="I29" s="736" t="s">
        <v>1091</v>
      </c>
      <c r="J29" s="699"/>
      <c r="K29" s="700"/>
      <c r="L29" s="700"/>
      <c r="M29" s="700"/>
      <c r="N29" s="700"/>
    </row>
    <row r="30" spans="2:14">
      <c r="B30" s="1158"/>
      <c r="C30" s="1158"/>
      <c r="D30" s="54" t="s">
        <v>7</v>
      </c>
      <c r="E30" s="54" t="s">
        <v>27</v>
      </c>
      <c r="F30" s="386">
        <f>_xlfn.XLOOKUP(I30,[1]I_CI_4!$AI:$AI,[1]I_CI_4!$T:$T)</f>
        <v>2.0236666666666663</v>
      </c>
      <c r="G30" s="748"/>
      <c r="I30" s="736" t="s">
        <v>1092</v>
      </c>
      <c r="J30" s="699"/>
      <c r="K30" s="700"/>
      <c r="L30" s="700"/>
      <c r="M30" s="700"/>
      <c r="N30" s="700"/>
    </row>
    <row r="31" spans="2:14">
      <c r="B31" s="1159"/>
      <c r="C31" s="1159"/>
      <c r="D31" s="54" t="s">
        <v>7</v>
      </c>
      <c r="E31" s="54" t="s">
        <v>29</v>
      </c>
      <c r="F31" s="386">
        <f>_xlfn.XLOOKUP(I31,[1]I_CI_4!$AI:$AI,[1]I_CI_4!$T:$T)</f>
        <v>2</v>
      </c>
      <c r="G31" s="748"/>
      <c r="I31" s="736" t="s">
        <v>1093</v>
      </c>
      <c r="J31" s="699"/>
      <c r="K31" s="700"/>
      <c r="L31" s="700"/>
      <c r="M31" s="700"/>
      <c r="N31" s="700"/>
    </row>
    <row r="32" spans="2:14" s="285" customFormat="1">
      <c r="B32" s="1173" t="s">
        <v>2382</v>
      </c>
      <c r="C32" s="1174"/>
      <c r="D32" s="1174"/>
      <c r="E32" s="1174"/>
      <c r="F32" s="1175"/>
      <c r="G32" s="749"/>
      <c r="H32" s="92"/>
      <c r="I32" s="394"/>
      <c r="J32" s="394"/>
      <c r="K32" s="394"/>
      <c r="L32" s="394"/>
      <c r="M32" s="394"/>
    </row>
    <row r="33" spans="2:13" s="285" customFormat="1" ht="15">
      <c r="B33" s="1161">
        <v>5</v>
      </c>
      <c r="C33" s="1167" t="s">
        <v>684</v>
      </c>
      <c r="D33" s="287" t="s">
        <v>7</v>
      </c>
      <c r="E33" s="286" t="s">
        <v>21</v>
      </c>
      <c r="F33" s="387">
        <f>_xlfn.XLOOKUP(I33,[1]I_CI_5!$AI:$AI,[1]I_CI_5!$T:$T)</f>
        <v>2.38</v>
      </c>
      <c r="I33" s="737" t="s">
        <v>1094</v>
      </c>
      <c r="J33" s="698"/>
      <c r="K33" s="698"/>
      <c r="L33" s="698"/>
      <c r="M33" s="698"/>
    </row>
    <row r="34" spans="2:13" s="285" customFormat="1" ht="13.5" customHeight="1">
      <c r="B34" s="1162"/>
      <c r="C34" s="1168"/>
      <c r="D34" s="287" t="s">
        <v>7</v>
      </c>
      <c r="E34" s="288" t="s">
        <v>22</v>
      </c>
      <c r="F34" s="387">
        <f>_xlfn.XLOOKUP(I34,[1]I_CI_5!$AI:$AI,[1]I_CI_5!$T:$T)</f>
        <v>2.27</v>
      </c>
      <c r="I34" s="737" t="s">
        <v>1095</v>
      </c>
      <c r="J34" s="698"/>
      <c r="K34" s="698"/>
      <c r="L34" s="698"/>
      <c r="M34" s="698"/>
    </row>
    <row r="35" spans="2:13" s="285" customFormat="1" ht="13.5" customHeight="1">
      <c r="B35" s="1162"/>
      <c r="C35" s="1168"/>
      <c r="D35" s="287" t="s">
        <v>7</v>
      </c>
      <c r="E35" s="288" t="s">
        <v>23</v>
      </c>
      <c r="F35" s="387">
        <f>_xlfn.XLOOKUP(I35,[1]I_CI_5!$AI:$AI,[1]I_CI_5!$T:$T)</f>
        <v>2.1800000000000002</v>
      </c>
      <c r="I35" s="737" t="s">
        <v>1096</v>
      </c>
      <c r="J35" s="698"/>
      <c r="K35" s="698"/>
      <c r="L35" s="698"/>
      <c r="M35" s="698"/>
    </row>
    <row r="36" spans="2:13" s="285" customFormat="1" ht="13.5" customHeight="1">
      <c r="B36" s="1162"/>
      <c r="C36" s="1168"/>
      <c r="D36" s="287" t="s">
        <v>7</v>
      </c>
      <c r="E36" s="288" t="s">
        <v>24</v>
      </c>
      <c r="F36" s="387">
        <f>_xlfn.XLOOKUP(I36,[1]I_CI_5!$AI:$AI,[1]I_CI_5!$T:$T)</f>
        <v>2.1042105263157898</v>
      </c>
      <c r="I36" s="737" t="s">
        <v>1097</v>
      </c>
      <c r="J36" s="698"/>
      <c r="K36" s="698"/>
      <c r="L36" s="698"/>
      <c r="M36" s="698"/>
    </row>
    <row r="37" spans="2:13" s="285" customFormat="1" ht="13.5" customHeight="1">
      <c r="B37" s="1162"/>
      <c r="C37" s="1168"/>
      <c r="D37" s="287" t="s">
        <v>7</v>
      </c>
      <c r="E37" s="288" t="s">
        <v>25</v>
      </c>
      <c r="F37" s="387">
        <f>_xlfn.XLOOKUP(I37,[1]I_CI_5!$AI:$AI,[1]I_CI_5!$T:$T)</f>
        <v>2.0263726884779518</v>
      </c>
      <c r="I37" s="737" t="s">
        <v>1098</v>
      </c>
      <c r="J37" s="698"/>
      <c r="K37" s="698"/>
      <c r="L37" s="698"/>
      <c r="M37" s="698"/>
    </row>
    <row r="38" spans="2:13" s="285" customFormat="1" ht="13.5" customHeight="1">
      <c r="B38" s="1163"/>
      <c r="C38" s="1169"/>
      <c r="D38" s="287" t="s">
        <v>7</v>
      </c>
      <c r="E38" s="288" t="s">
        <v>30</v>
      </c>
      <c r="F38" s="387">
        <f>_xlfn.XLOOKUP(I38,[1]I_CI_5!$AI:$AI,[1]I_CI_5!$T:$T)</f>
        <v>1.9687726884779519</v>
      </c>
      <c r="I38" s="737" t="s">
        <v>1099</v>
      </c>
      <c r="J38" s="698"/>
      <c r="K38" s="698"/>
      <c r="L38" s="698"/>
      <c r="M38" s="698"/>
    </row>
    <row r="39" spans="2:13" s="285" customFormat="1" ht="15">
      <c r="B39" s="1161">
        <v>6</v>
      </c>
      <c r="C39" s="1167" t="s">
        <v>685</v>
      </c>
      <c r="D39" s="287" t="s">
        <v>7</v>
      </c>
      <c r="E39" s="286" t="s">
        <v>21</v>
      </c>
      <c r="F39" s="387">
        <f>_xlfn.XLOOKUP(I39,[1]I_CI_5!$AI:$AI,[1]I_CI_5!$T:$T)</f>
        <v>2.1879999999999997</v>
      </c>
      <c r="I39" s="737" t="s">
        <v>1100</v>
      </c>
      <c r="J39" s="698"/>
      <c r="K39" s="698"/>
      <c r="L39" s="698"/>
      <c r="M39" s="698"/>
    </row>
    <row r="40" spans="2:13" s="285" customFormat="1" ht="13.5" customHeight="1">
      <c r="B40" s="1162"/>
      <c r="C40" s="1168"/>
      <c r="D40" s="287" t="s">
        <v>7</v>
      </c>
      <c r="E40" s="288" t="s">
        <v>22</v>
      </c>
      <c r="F40" s="387">
        <f>_xlfn.XLOOKUP(I40,[1]I_CI_5!$AI:$AI,[1]I_CI_5!$T:$T)</f>
        <v>2.1026666666666665</v>
      </c>
      <c r="I40" s="737" t="s">
        <v>1101</v>
      </c>
      <c r="J40" s="698"/>
      <c r="K40" s="698"/>
      <c r="L40" s="698"/>
      <c r="M40" s="698"/>
    </row>
    <row r="41" spans="2:13" s="285" customFormat="1" ht="13.5" customHeight="1">
      <c r="B41" s="1162"/>
      <c r="C41" s="1168"/>
      <c r="D41" s="287" t="s">
        <v>7</v>
      </c>
      <c r="E41" s="288" t="s">
        <v>23</v>
      </c>
      <c r="F41" s="387">
        <f>_xlfn.XLOOKUP(I41,[1]I_CI_5!$AI:$AI,[1]I_CI_5!$T:$T)</f>
        <v>2.0315555555555553</v>
      </c>
      <c r="I41" s="737" t="s">
        <v>1102</v>
      </c>
      <c r="J41" s="698"/>
      <c r="K41" s="698"/>
      <c r="L41" s="698"/>
      <c r="M41" s="698"/>
    </row>
    <row r="42" spans="2:13" s="285" customFormat="1" ht="13.5" customHeight="1">
      <c r="B42" s="1162"/>
      <c r="C42" s="1168"/>
      <c r="D42" s="287" t="s">
        <v>7</v>
      </c>
      <c r="E42" s="288" t="s">
        <v>24</v>
      </c>
      <c r="F42" s="387">
        <f>_xlfn.XLOOKUP(I42,[1]I_CI_5!$AI:$AI,[1]I_CI_5!$T:$T)</f>
        <v>1.9995555555555553</v>
      </c>
      <c r="I42" s="737" t="s">
        <v>1103</v>
      </c>
      <c r="J42" s="698"/>
      <c r="K42" s="698"/>
      <c r="L42" s="698"/>
      <c r="M42" s="698"/>
    </row>
    <row r="43" spans="2:13" s="285" customFormat="1" ht="13.5" customHeight="1">
      <c r="B43" s="1162"/>
      <c r="C43" s="1168"/>
      <c r="D43" s="287" t="s">
        <v>7</v>
      </c>
      <c r="E43" s="288" t="s">
        <v>25</v>
      </c>
      <c r="F43" s="387">
        <f>_xlfn.XLOOKUP(I43,[1]I_CI_5!$AI:$AI,[1]I_CI_5!$T:$T)</f>
        <v>1.9675555555555553</v>
      </c>
      <c r="I43" s="737" t="s">
        <v>1104</v>
      </c>
      <c r="J43" s="698"/>
      <c r="K43" s="698"/>
      <c r="L43" s="698"/>
      <c r="M43" s="698"/>
    </row>
    <row r="44" spans="2:13" s="285" customFormat="1" ht="13.5" customHeight="1">
      <c r="B44" s="1163"/>
      <c r="C44" s="1169"/>
      <c r="D44" s="287" t="s">
        <v>7</v>
      </c>
      <c r="E44" s="288" t="s">
        <v>30</v>
      </c>
      <c r="F44" s="387">
        <f>_xlfn.XLOOKUP(I44,[1]I_CI_5!$AI:$AI,[1]I_CI_5!$T:$T)</f>
        <v>1.9355555555555553</v>
      </c>
      <c r="I44" s="737" t="s">
        <v>1105</v>
      </c>
      <c r="J44" s="698"/>
      <c r="K44" s="698"/>
      <c r="L44" s="698"/>
      <c r="M44" s="698"/>
    </row>
    <row r="45" spans="2:13" s="285" customFormat="1" ht="15">
      <c r="B45" s="1161">
        <v>7</v>
      </c>
      <c r="C45" s="1167" t="s">
        <v>686</v>
      </c>
      <c r="D45" s="287" t="s">
        <v>7</v>
      </c>
      <c r="E45" s="286" t="s">
        <v>21</v>
      </c>
      <c r="F45" s="387">
        <f>_xlfn.XLOOKUP(I45,[1]I_CI_5!$AI:$AI,[1]I_CI_5!$T:$T)</f>
        <v>2.0599999999999996</v>
      </c>
      <c r="I45" s="737" t="s">
        <v>1106</v>
      </c>
      <c r="J45" s="698"/>
      <c r="K45" s="698"/>
      <c r="L45" s="698"/>
      <c r="M45" s="698"/>
    </row>
    <row r="46" spans="2:13" s="285" customFormat="1" ht="13.5" customHeight="1">
      <c r="B46" s="1162"/>
      <c r="C46" s="1168"/>
      <c r="D46" s="287" t="s">
        <v>7</v>
      </c>
      <c r="E46" s="288" t="s">
        <v>22</v>
      </c>
      <c r="F46" s="387">
        <f>_xlfn.XLOOKUP(I46,[1]I_CI_5!$AI:$AI,[1]I_CI_5!$T:$T)</f>
        <v>2.0028571428571427</v>
      </c>
      <c r="I46" s="737" t="s">
        <v>1107</v>
      </c>
      <c r="J46" s="698"/>
      <c r="K46" s="698"/>
      <c r="L46" s="698"/>
      <c r="M46" s="698"/>
    </row>
    <row r="47" spans="2:13" s="285" customFormat="1" ht="13.5" customHeight="1">
      <c r="B47" s="1162"/>
      <c r="C47" s="1168"/>
      <c r="D47" s="287" t="s">
        <v>7</v>
      </c>
      <c r="E47" s="288" t="s">
        <v>23</v>
      </c>
      <c r="F47" s="387">
        <f>_xlfn.XLOOKUP(I47,[1]I_CI_5!$AI:$AI,[1]I_CI_5!$T:$T)</f>
        <v>1.9708571428571426</v>
      </c>
      <c r="I47" s="737" t="s">
        <v>1108</v>
      </c>
      <c r="J47" s="698"/>
      <c r="K47" s="698"/>
      <c r="L47" s="698"/>
      <c r="M47" s="698"/>
    </row>
    <row r="48" spans="2:13" s="285" customFormat="1" ht="13.5" customHeight="1">
      <c r="B48" s="1162"/>
      <c r="C48" s="1168"/>
      <c r="D48" s="287" t="s">
        <v>7</v>
      </c>
      <c r="E48" s="288" t="s">
        <v>24</v>
      </c>
      <c r="F48" s="387">
        <f>_xlfn.XLOOKUP(I48,[1]I_CI_5!$AI:$AI,[1]I_CI_5!$T:$T)</f>
        <v>1.9508571428571426</v>
      </c>
      <c r="I48" s="737" t="s">
        <v>1109</v>
      </c>
      <c r="J48" s="698"/>
      <c r="K48" s="698"/>
      <c r="L48" s="698"/>
      <c r="M48" s="698"/>
    </row>
    <row r="49" spans="2:13" s="285" customFormat="1" ht="13.5" customHeight="1">
      <c r="B49" s="1162"/>
      <c r="C49" s="1168"/>
      <c r="D49" s="287" t="s">
        <v>7</v>
      </c>
      <c r="E49" s="288" t="s">
        <v>25</v>
      </c>
      <c r="F49" s="387">
        <f>_xlfn.XLOOKUP(I49,[1]I_CI_5!$AI:$AI,[1]I_CI_5!$T:$T)</f>
        <v>1.9308571428571426</v>
      </c>
      <c r="I49" s="737" t="s">
        <v>1110</v>
      </c>
      <c r="J49" s="698"/>
      <c r="K49" s="698"/>
      <c r="L49" s="698"/>
      <c r="M49" s="698"/>
    </row>
    <row r="50" spans="2:13" s="285" customFormat="1" ht="13.5" customHeight="1">
      <c r="B50" s="1163"/>
      <c r="C50" s="1169"/>
      <c r="D50" s="287" t="s">
        <v>7</v>
      </c>
      <c r="E50" s="288" t="s">
        <v>30</v>
      </c>
      <c r="F50" s="387">
        <f>_xlfn.XLOOKUP(I50,[1]I_CI_5!$AI:$AI,[1]I_CI_5!$T:$T)</f>
        <v>1.9108571428571426</v>
      </c>
      <c r="I50" s="737" t="s">
        <v>1111</v>
      </c>
      <c r="J50" s="698"/>
      <c r="K50" s="698"/>
      <c r="L50" s="698"/>
      <c r="M50" s="698"/>
    </row>
    <row r="51" spans="2:13" s="285" customFormat="1" ht="25.5">
      <c r="B51" s="286">
        <v>8</v>
      </c>
      <c r="C51" s="286" t="s">
        <v>687</v>
      </c>
      <c r="D51" s="287" t="s">
        <v>7</v>
      </c>
      <c r="E51" s="288" t="s">
        <v>31</v>
      </c>
      <c r="F51" s="387">
        <f>_xlfn.XLOOKUP(I51,[1]I_CI_5!$AI:$AI,[1]I_CI_5!$T:$T)</f>
        <v>1.9</v>
      </c>
      <c r="I51" s="737" t="s">
        <v>1112</v>
      </c>
      <c r="J51" s="698"/>
      <c r="K51" s="698"/>
      <c r="L51" s="698"/>
      <c r="M51" s="698"/>
    </row>
    <row r="52" spans="2:13" s="285" customFormat="1" ht="15">
      <c r="B52" s="1161">
        <v>9</v>
      </c>
      <c r="C52" s="1170" t="s">
        <v>688</v>
      </c>
      <c r="D52" s="288" t="s">
        <v>32</v>
      </c>
      <c r="E52" s="286" t="s">
        <v>21</v>
      </c>
      <c r="F52" s="387">
        <f>_xlfn.XLOOKUP(I52,[1]I_CI_5!$AI:$AI,[1]I_CI_5!$T:$T)</f>
        <v>2.15985</v>
      </c>
      <c r="I52" s="737" t="s">
        <v>1113</v>
      </c>
      <c r="J52" s="698"/>
      <c r="K52" s="698"/>
      <c r="L52" s="698"/>
      <c r="M52" s="698"/>
    </row>
    <row r="53" spans="2:13" s="285" customFormat="1" ht="12" customHeight="1">
      <c r="B53" s="1162"/>
      <c r="C53" s="1171"/>
      <c r="D53" s="288" t="s">
        <v>32</v>
      </c>
      <c r="E53" s="288" t="s">
        <v>22</v>
      </c>
      <c r="F53" s="387">
        <f>_xlfn.XLOOKUP(I53,[1]I_CI_5!$AI:$AI,[1]I_CI_5!$T:$T)</f>
        <v>2.1224500000000002</v>
      </c>
      <c r="I53" s="737" t="s">
        <v>1114</v>
      </c>
      <c r="J53" s="698"/>
      <c r="K53" s="698"/>
      <c r="L53" s="698"/>
      <c r="M53" s="698"/>
    </row>
    <row r="54" spans="2:13" s="285" customFormat="1" ht="13.5" customHeight="1">
      <c r="B54" s="1162"/>
      <c r="C54" s="1171"/>
      <c r="D54" s="288" t="s">
        <v>32</v>
      </c>
      <c r="E54" s="288" t="s">
        <v>23</v>
      </c>
      <c r="F54" s="387">
        <f>_xlfn.XLOOKUP(I54,[1]I_CI_5!$AI:$AI,[1]I_CI_5!$T:$T)</f>
        <v>2.0491999999999999</v>
      </c>
      <c r="I54" s="737" t="s">
        <v>1115</v>
      </c>
      <c r="J54" s="698"/>
      <c r="K54" s="698"/>
      <c r="L54" s="698"/>
      <c r="M54" s="698"/>
    </row>
    <row r="55" spans="2:13" s="285" customFormat="1" ht="13.5" customHeight="1">
      <c r="B55" s="1162"/>
      <c r="C55" s="1171"/>
      <c r="D55" s="288" t="s">
        <v>32</v>
      </c>
      <c r="E55" s="288" t="s">
        <v>24</v>
      </c>
      <c r="F55" s="387">
        <f>_xlfn.XLOOKUP(I55,[1]I_CI_5!$AI:$AI,[1]I_CI_5!$T:$T)</f>
        <v>1.9990000000000001</v>
      </c>
      <c r="I55" s="737" t="s">
        <v>1116</v>
      </c>
      <c r="J55" s="698"/>
      <c r="K55" s="698"/>
      <c r="L55" s="698"/>
      <c r="M55" s="698"/>
    </row>
    <row r="56" spans="2:13" s="285" customFormat="1" ht="13.5" customHeight="1">
      <c r="B56" s="1163"/>
      <c r="C56" s="1172"/>
      <c r="D56" s="288" t="s">
        <v>32</v>
      </c>
      <c r="E56" s="288" t="s">
        <v>25</v>
      </c>
      <c r="F56" s="387">
        <f>_xlfn.XLOOKUP(I56,[1]I_CI_5!$AI:$AI,[1]I_CI_5!$T:$T)</f>
        <v>1.9250540540540542</v>
      </c>
      <c r="I56" s="737" t="s">
        <v>1117</v>
      </c>
      <c r="J56" s="698"/>
      <c r="K56" s="698"/>
      <c r="L56" s="698"/>
      <c r="M56" s="698"/>
    </row>
    <row r="57" spans="2:13" s="285" customFormat="1" ht="15">
      <c r="B57" s="1161">
        <v>10</v>
      </c>
      <c r="C57" s="1161" t="s">
        <v>689</v>
      </c>
      <c r="D57" s="288" t="s">
        <v>32</v>
      </c>
      <c r="E57" s="286" t="s">
        <v>21</v>
      </c>
      <c r="F57" s="387">
        <f>_xlfn.XLOOKUP(I57,[1]I_CI_5!$AI:$AI,[1]I_CI_5!$T:$T)</f>
        <v>2.0567199999999994</v>
      </c>
      <c r="I57" s="737" t="s">
        <v>1118</v>
      </c>
      <c r="J57" s="698"/>
      <c r="K57" s="698"/>
      <c r="L57" s="698"/>
      <c r="M57" s="698"/>
    </row>
    <row r="58" spans="2:13" s="285" customFormat="1" ht="13.5" customHeight="1">
      <c r="B58" s="1162"/>
      <c r="C58" s="1162"/>
      <c r="D58" s="288" t="s">
        <v>32</v>
      </c>
      <c r="E58" s="288" t="s">
        <v>22</v>
      </c>
      <c r="F58" s="387">
        <f>_xlfn.XLOOKUP(I58,[1]I_CI_5!$AI:$AI,[1]I_CI_5!$T:$T)</f>
        <v>1.9975333333333329</v>
      </c>
      <c r="I58" s="737" t="s">
        <v>1119</v>
      </c>
      <c r="J58" s="698"/>
      <c r="K58" s="698"/>
      <c r="L58" s="698"/>
      <c r="M58" s="698"/>
    </row>
    <row r="59" spans="2:13" s="285" customFormat="1" ht="13.5" customHeight="1">
      <c r="B59" s="1162"/>
      <c r="C59" s="1162"/>
      <c r="D59" s="288" t="s">
        <v>32</v>
      </c>
      <c r="E59" s="288" t="s">
        <v>23</v>
      </c>
      <c r="F59" s="387">
        <f>_xlfn.XLOOKUP(I59,[1]I_CI_5!$AI:$AI,[1]I_CI_5!$T:$T)</f>
        <v>1.950293333333333</v>
      </c>
      <c r="I59" s="737" t="s">
        <v>1120</v>
      </c>
      <c r="J59" s="698"/>
      <c r="K59" s="698"/>
      <c r="L59" s="698"/>
      <c r="M59" s="698"/>
    </row>
    <row r="60" spans="2:13" s="285" customFormat="1" ht="13.5" customHeight="1">
      <c r="B60" s="1162"/>
      <c r="C60" s="1162"/>
      <c r="D60" s="288" t="s">
        <v>32</v>
      </c>
      <c r="E60" s="288" t="s">
        <v>24</v>
      </c>
      <c r="F60" s="387">
        <f>_xlfn.XLOOKUP(I60,[1]I_CI_5!$AI:$AI,[1]I_CI_5!$T:$T)</f>
        <v>1.9395688888888887</v>
      </c>
      <c r="I60" s="737" t="s">
        <v>1121</v>
      </c>
      <c r="J60" s="698"/>
      <c r="K60" s="698"/>
      <c r="L60" s="698"/>
      <c r="M60" s="698"/>
    </row>
    <row r="61" spans="2:13" s="285" customFormat="1" ht="13.5" customHeight="1">
      <c r="B61" s="1162"/>
      <c r="C61" s="1162"/>
      <c r="D61" s="288" t="s">
        <v>32</v>
      </c>
      <c r="E61" s="288" t="s">
        <v>25</v>
      </c>
      <c r="F61" s="387">
        <f>_xlfn.XLOOKUP(I61,[1]I_CI_5!$AI:$AI,[1]I_CI_5!$T:$T)</f>
        <v>1.9085288888888885</v>
      </c>
      <c r="I61" s="737" t="s">
        <v>1122</v>
      </c>
      <c r="J61" s="698"/>
      <c r="K61" s="698"/>
      <c r="L61" s="698"/>
      <c r="M61" s="698"/>
    </row>
    <row r="62" spans="2:13" s="285" customFormat="1" ht="12.75" customHeight="1">
      <c r="B62" s="1163"/>
      <c r="C62" s="1163"/>
      <c r="D62" s="288" t="s">
        <v>32</v>
      </c>
      <c r="E62" s="288" t="s">
        <v>30</v>
      </c>
      <c r="F62" s="387">
        <f>_xlfn.XLOOKUP(I62,[1]I_CI_5!$AI:$AI,[1]I_CI_5!$T:$T)</f>
        <v>1.8774888888888885</v>
      </c>
      <c r="I62" s="737" t="s">
        <v>1123</v>
      </c>
      <c r="J62" s="698"/>
      <c r="K62" s="698"/>
      <c r="L62" s="698"/>
      <c r="M62" s="698"/>
    </row>
    <row r="63" spans="2:13" s="285" customFormat="1" ht="15">
      <c r="B63" s="1161">
        <v>11</v>
      </c>
      <c r="C63" s="1161" t="s">
        <v>690</v>
      </c>
      <c r="D63" s="288" t="s">
        <v>32</v>
      </c>
      <c r="E63" s="286" t="s">
        <v>21</v>
      </c>
      <c r="F63" s="387">
        <f>_xlfn.XLOOKUP(I63,[1]I_CI_5!$AI:$AI,[1]I_CI_5!$T:$T)</f>
        <v>1.9775999999999996</v>
      </c>
      <c r="I63" s="737" t="s">
        <v>1124</v>
      </c>
      <c r="J63" s="698"/>
      <c r="K63" s="698"/>
      <c r="L63" s="698"/>
      <c r="M63" s="698"/>
    </row>
    <row r="64" spans="2:13" s="285" customFormat="1" ht="13.5" customHeight="1">
      <c r="B64" s="1162"/>
      <c r="C64" s="1162"/>
      <c r="D64" s="288" t="s">
        <v>32</v>
      </c>
      <c r="E64" s="288" t="s">
        <v>22</v>
      </c>
      <c r="F64" s="387">
        <f>_xlfn.XLOOKUP(I64,[1]I_CI_5!$AI:$AI,[1]I_CI_5!$T:$T)</f>
        <v>1.9427714285714284</v>
      </c>
      <c r="I64" s="737" t="s">
        <v>1125</v>
      </c>
      <c r="J64" s="698"/>
      <c r="K64" s="698"/>
      <c r="L64" s="698"/>
      <c r="M64" s="698"/>
    </row>
    <row r="65" spans="2:13" s="285" customFormat="1" ht="13.5" customHeight="1">
      <c r="B65" s="1162"/>
      <c r="C65" s="1162"/>
      <c r="D65" s="288" t="s">
        <v>32</v>
      </c>
      <c r="E65" s="288" t="s">
        <v>23</v>
      </c>
      <c r="F65" s="387">
        <f>_xlfn.XLOOKUP(I65,[1]I_CI_5!$AI:$AI,[1]I_CI_5!$T:$T)</f>
        <v>1.9314399999999998</v>
      </c>
      <c r="I65" s="737" t="s">
        <v>1126</v>
      </c>
      <c r="J65" s="698"/>
      <c r="K65" s="698"/>
      <c r="L65" s="698"/>
      <c r="M65" s="698"/>
    </row>
    <row r="66" spans="2:13" s="285" customFormat="1" ht="13.5" customHeight="1">
      <c r="B66" s="1162"/>
      <c r="C66" s="1162"/>
      <c r="D66" s="288" t="s">
        <v>32</v>
      </c>
      <c r="E66" s="288" t="s">
        <v>24</v>
      </c>
      <c r="F66" s="387">
        <f>_xlfn.XLOOKUP(I66,[1]I_CI_5!$AI:$AI,[1]I_CI_5!$T:$T)</f>
        <v>1.9118399999999998</v>
      </c>
      <c r="I66" s="737" t="s">
        <v>1127</v>
      </c>
      <c r="J66" s="698"/>
      <c r="K66" s="698"/>
      <c r="L66" s="698"/>
      <c r="M66" s="698"/>
    </row>
    <row r="67" spans="2:13" s="285" customFormat="1" ht="13.5" customHeight="1">
      <c r="B67" s="1162"/>
      <c r="C67" s="1162"/>
      <c r="D67" s="288" t="s">
        <v>32</v>
      </c>
      <c r="E67" s="288" t="s">
        <v>25</v>
      </c>
      <c r="F67" s="387">
        <f>_xlfn.XLOOKUP(I67,[1]I_CI_5!$AI:$AI,[1]I_CI_5!$T:$T)</f>
        <v>1.8922399999999997</v>
      </c>
      <c r="I67" s="737" t="s">
        <v>1128</v>
      </c>
      <c r="J67" s="698"/>
      <c r="K67" s="698"/>
      <c r="L67" s="698"/>
      <c r="M67" s="698"/>
    </row>
    <row r="68" spans="2:13" s="285" customFormat="1" ht="13.5" customHeight="1">
      <c r="B68" s="1163"/>
      <c r="C68" s="1163"/>
      <c r="D68" s="288" t="s">
        <v>32</v>
      </c>
      <c r="E68" s="288" t="s">
        <v>30</v>
      </c>
      <c r="F68" s="387">
        <f>_xlfn.XLOOKUP(I68,[1]I_CI_5!$AI:$AI,[1]I_CI_5!$T:$T)</f>
        <v>1.8726399999999996</v>
      </c>
      <c r="I68" s="737" t="s">
        <v>1129</v>
      </c>
      <c r="J68" s="698"/>
      <c r="K68" s="698"/>
      <c r="L68" s="698"/>
      <c r="M68" s="698"/>
    </row>
    <row r="69" spans="2:13" s="285" customFormat="1" ht="25.5">
      <c r="B69" s="286">
        <v>12</v>
      </c>
      <c r="C69" s="286" t="s">
        <v>691</v>
      </c>
      <c r="D69" s="288" t="s">
        <v>32</v>
      </c>
      <c r="E69" s="288" t="s">
        <v>31</v>
      </c>
      <c r="F69" s="387">
        <f>_xlfn.XLOOKUP(I69,[1]I_CI_5!$AI:$AI,[1]I_CI_5!$T:$T)</f>
        <v>1.8619999999999999</v>
      </c>
      <c r="I69" s="737" t="s">
        <v>1130</v>
      </c>
      <c r="J69" s="698"/>
      <c r="K69" s="698"/>
      <c r="L69" s="698"/>
      <c r="M69" s="698"/>
    </row>
    <row r="70" spans="2:13" s="285" customFormat="1" ht="15">
      <c r="B70" s="1161">
        <v>13</v>
      </c>
      <c r="C70" s="1161" t="s">
        <v>692</v>
      </c>
      <c r="D70" s="288" t="s">
        <v>7</v>
      </c>
      <c r="E70" s="286" t="s">
        <v>21</v>
      </c>
      <c r="F70" s="387">
        <f>_xlfn.XLOOKUP(I70,[1]I_CI_5!$AI:$AI,[1]I_CI_5!$T:$T)</f>
        <v>2.15985</v>
      </c>
      <c r="I70" s="737" t="s">
        <v>1131</v>
      </c>
      <c r="J70" s="698"/>
      <c r="K70" s="698"/>
      <c r="L70" s="698"/>
      <c r="M70" s="698"/>
    </row>
    <row r="71" spans="2:13" s="285" customFormat="1" ht="15">
      <c r="B71" s="1162"/>
      <c r="C71" s="1162"/>
      <c r="D71" s="288" t="s">
        <v>7</v>
      </c>
      <c r="E71" s="288" t="s">
        <v>22</v>
      </c>
      <c r="F71" s="387">
        <f>_xlfn.XLOOKUP(I71,[1]I_CI_5!$AI:$AI,[1]I_CI_5!$T:$T)</f>
        <v>2.1111</v>
      </c>
      <c r="I71" s="737" t="s">
        <v>1132</v>
      </c>
      <c r="J71" s="698"/>
      <c r="K71" s="698"/>
      <c r="L71" s="698"/>
      <c r="M71" s="698"/>
    </row>
    <row r="72" spans="2:13" s="285" customFormat="1" ht="15">
      <c r="B72" s="1162"/>
      <c r="C72" s="1162"/>
      <c r="D72" s="288" t="s">
        <v>7</v>
      </c>
      <c r="E72" s="288" t="s">
        <v>23</v>
      </c>
      <c r="F72" s="387">
        <f>_xlfn.XLOOKUP(I72,[1]I_CI_5!$AI:$AI,[1]I_CI_5!$T:$T)</f>
        <v>2.0491999999999999</v>
      </c>
      <c r="I72" s="737" t="s">
        <v>1133</v>
      </c>
      <c r="J72" s="698"/>
      <c r="K72" s="698"/>
      <c r="L72" s="698"/>
      <c r="M72" s="698"/>
    </row>
    <row r="73" spans="2:13" s="285" customFormat="1" ht="15">
      <c r="B73" s="1162"/>
      <c r="C73" s="1162"/>
      <c r="D73" s="288" t="s">
        <v>7</v>
      </c>
      <c r="E73" s="288" t="s">
        <v>24</v>
      </c>
      <c r="F73" s="387">
        <f>_xlfn.XLOOKUP(I73,[1]I_CI_5!$AI:$AI,[1]I_CI_5!$T:$T)</f>
        <v>2.0200421052631583</v>
      </c>
      <c r="I73" s="737" t="s">
        <v>1134</v>
      </c>
      <c r="J73" s="698"/>
      <c r="K73" s="698"/>
      <c r="L73" s="698"/>
      <c r="M73" s="698"/>
    </row>
    <row r="74" spans="2:13" s="285" customFormat="1" ht="15">
      <c r="B74" s="1163"/>
      <c r="C74" s="1163"/>
      <c r="D74" s="288" t="s">
        <v>7</v>
      </c>
      <c r="E74" s="288" t="s">
        <v>25</v>
      </c>
      <c r="F74" s="387">
        <f>_xlfn.XLOOKUP(I74,[1]I_CI_5!$AI:$AI,[1]I_CI_5!$T:$T)</f>
        <v>1.9453177809388338</v>
      </c>
      <c r="I74" s="737" t="s">
        <v>1135</v>
      </c>
      <c r="J74" s="698"/>
      <c r="K74" s="698"/>
      <c r="L74" s="698"/>
      <c r="M74" s="698"/>
    </row>
    <row r="75" spans="2:13" s="285" customFormat="1" ht="15">
      <c r="B75" s="1161">
        <v>14</v>
      </c>
      <c r="C75" s="1161" t="s">
        <v>693</v>
      </c>
      <c r="D75" s="288" t="s">
        <v>7</v>
      </c>
      <c r="E75" s="286" t="s">
        <v>21</v>
      </c>
      <c r="F75" s="387">
        <f>_xlfn.XLOOKUP(I75,[1]I_CI_5!$AI:$AI,[1]I_CI_5!$T:$T)</f>
        <v>2.0567199999999994</v>
      </c>
      <c r="I75" s="737" t="s">
        <v>1136</v>
      </c>
      <c r="J75" s="698"/>
      <c r="K75" s="698"/>
      <c r="L75" s="698"/>
      <c r="M75" s="698"/>
    </row>
    <row r="76" spans="2:13" s="285" customFormat="1" ht="15">
      <c r="B76" s="1162"/>
      <c r="C76" s="1162"/>
      <c r="D76" s="288" t="s">
        <v>7</v>
      </c>
      <c r="E76" s="288" t="s">
        <v>22</v>
      </c>
      <c r="F76" s="387">
        <f>_xlfn.XLOOKUP(I76,[1]I_CI_5!$AI:$AI,[1]I_CI_5!$T:$T)</f>
        <v>2.0185599999999999</v>
      </c>
      <c r="I76" s="737" t="s">
        <v>1137</v>
      </c>
      <c r="J76" s="698"/>
      <c r="K76" s="698"/>
      <c r="L76" s="698"/>
      <c r="M76" s="698"/>
    </row>
    <row r="77" spans="2:13" s="285" customFormat="1" ht="15">
      <c r="B77" s="1162"/>
      <c r="C77" s="1162"/>
      <c r="D77" s="288" t="s">
        <v>7</v>
      </c>
      <c r="E77" s="288" t="s">
        <v>23</v>
      </c>
      <c r="F77" s="387">
        <f>_xlfn.XLOOKUP(I77,[1]I_CI_5!$AI:$AI,[1]I_CI_5!$T:$T)</f>
        <v>2.0112399999999999</v>
      </c>
      <c r="I77" s="737" t="s">
        <v>1138</v>
      </c>
      <c r="J77" s="698"/>
      <c r="K77" s="698"/>
      <c r="L77" s="698"/>
      <c r="M77" s="698"/>
    </row>
    <row r="78" spans="2:13" s="285" customFormat="1" ht="15">
      <c r="B78" s="1162"/>
      <c r="C78" s="1162"/>
      <c r="D78" s="288" t="s">
        <v>7</v>
      </c>
      <c r="E78" s="288" t="s">
        <v>24</v>
      </c>
      <c r="F78" s="387">
        <f>_xlfn.XLOOKUP(I78,[1]I_CI_5!$AI:$AI,[1]I_CI_5!$T:$T)</f>
        <v>1.9595644444444442</v>
      </c>
      <c r="I78" s="737" t="s">
        <v>1139</v>
      </c>
      <c r="J78" s="698"/>
      <c r="K78" s="698"/>
      <c r="L78" s="698"/>
      <c r="M78" s="698"/>
    </row>
    <row r="79" spans="2:13" s="285" customFormat="1" ht="15">
      <c r="B79" s="1162"/>
      <c r="C79" s="1162"/>
      <c r="D79" s="288" t="s">
        <v>7</v>
      </c>
      <c r="E79" s="288" t="s">
        <v>25</v>
      </c>
      <c r="F79" s="387">
        <f>_xlfn.XLOOKUP(I79,[1]I_CI_5!$AI:$AI,[1]I_CI_5!$T:$T)</f>
        <v>1.9282044444444442</v>
      </c>
      <c r="I79" s="737" t="s">
        <v>1140</v>
      </c>
      <c r="J79" s="698"/>
      <c r="K79" s="698"/>
      <c r="L79" s="698"/>
      <c r="M79" s="698"/>
    </row>
    <row r="80" spans="2:13" s="285" customFormat="1" ht="15">
      <c r="B80" s="1163"/>
      <c r="C80" s="1163"/>
      <c r="D80" s="288" t="s">
        <v>7</v>
      </c>
      <c r="E80" s="288" t="s">
        <v>30</v>
      </c>
      <c r="F80" s="387">
        <f>_xlfn.XLOOKUP(I80,[1]I_CI_5!$AI:$AI,[1]I_CI_5!$T:$T)</f>
        <v>1.8968444444444441</v>
      </c>
      <c r="I80" s="737" t="s">
        <v>1141</v>
      </c>
      <c r="J80" s="698"/>
      <c r="K80" s="698"/>
      <c r="L80" s="698"/>
      <c r="M80" s="698"/>
    </row>
    <row r="81" spans="2:13" s="285" customFormat="1" ht="15">
      <c r="B81" s="1161">
        <v>15</v>
      </c>
      <c r="C81" s="1161" t="s">
        <v>694</v>
      </c>
      <c r="D81" s="288" t="s">
        <v>7</v>
      </c>
      <c r="E81" s="286" t="s">
        <v>21</v>
      </c>
      <c r="F81" s="387">
        <f>_xlfn.XLOOKUP(I81,[1]I_CI_5!$AI:$AI,[1]I_CI_5!$T:$T)</f>
        <v>2.0187999999999997</v>
      </c>
      <c r="I81" s="737" t="s">
        <v>1142</v>
      </c>
      <c r="J81" s="698"/>
      <c r="K81" s="698"/>
      <c r="L81" s="698"/>
      <c r="M81" s="698"/>
    </row>
    <row r="82" spans="2:13" s="285" customFormat="1" ht="15">
      <c r="B82" s="1162"/>
      <c r="C82" s="1162"/>
      <c r="D82" s="288" t="s">
        <v>7</v>
      </c>
      <c r="E82" s="288" t="s">
        <v>22</v>
      </c>
      <c r="F82" s="387">
        <f>_xlfn.XLOOKUP(I82,[1]I_CI_5!$AI:$AI,[1]I_CI_5!$T:$T)</f>
        <v>1.9728142857142854</v>
      </c>
      <c r="I82" s="737" t="s">
        <v>1143</v>
      </c>
      <c r="J82" s="698"/>
      <c r="K82" s="698"/>
      <c r="L82" s="698"/>
      <c r="M82" s="698"/>
    </row>
    <row r="83" spans="2:13" s="285" customFormat="1" ht="15">
      <c r="B83" s="1162"/>
      <c r="C83" s="1162"/>
      <c r="D83" s="288" t="s">
        <v>7</v>
      </c>
      <c r="E83" s="288" t="s">
        <v>23</v>
      </c>
      <c r="F83" s="387">
        <f>_xlfn.XLOOKUP(I83,[1]I_CI_5!$AI:$AI,[1]I_CI_5!$T:$T)</f>
        <v>1.9412942857142854</v>
      </c>
      <c r="I83" s="737" t="s">
        <v>1144</v>
      </c>
      <c r="J83" s="698"/>
      <c r="K83" s="698"/>
      <c r="L83" s="698"/>
      <c r="M83" s="698"/>
    </row>
    <row r="84" spans="2:13" s="285" customFormat="1" ht="15">
      <c r="B84" s="1162"/>
      <c r="C84" s="1162"/>
      <c r="D84" s="288" t="s">
        <v>7</v>
      </c>
      <c r="E84" s="288" t="s">
        <v>24</v>
      </c>
      <c r="F84" s="387">
        <f>_xlfn.XLOOKUP(I84,[1]I_CI_5!$AI:$AI,[1]I_CI_5!$T:$T)</f>
        <v>1.9215942857142854</v>
      </c>
      <c r="I84" s="737" t="s">
        <v>1145</v>
      </c>
      <c r="J84" s="698"/>
      <c r="K84" s="698"/>
      <c r="L84" s="698"/>
      <c r="M84" s="698"/>
    </row>
    <row r="85" spans="2:13" s="285" customFormat="1" ht="15">
      <c r="B85" s="1162"/>
      <c r="C85" s="1162"/>
      <c r="D85" s="288" t="s">
        <v>7</v>
      </c>
      <c r="E85" s="288" t="s">
        <v>25</v>
      </c>
      <c r="F85" s="387">
        <f>_xlfn.XLOOKUP(I85,[1]I_CI_5!$AI:$AI,[1]I_CI_5!$T:$T)</f>
        <v>1.9018942857142855</v>
      </c>
      <c r="I85" s="737" t="s">
        <v>1146</v>
      </c>
      <c r="J85" s="698"/>
      <c r="K85" s="698"/>
      <c r="L85" s="698"/>
      <c r="M85" s="698"/>
    </row>
    <row r="86" spans="2:13" s="285" customFormat="1" ht="15">
      <c r="B86" s="1163"/>
      <c r="C86" s="1163"/>
      <c r="D86" s="288" t="s">
        <v>7</v>
      </c>
      <c r="E86" s="288" t="s">
        <v>30</v>
      </c>
      <c r="F86" s="387">
        <f>_xlfn.XLOOKUP(I86,[1]I_CI_5!$AI:$AI,[1]I_CI_5!$T:$T)</f>
        <v>1.8917485714285711</v>
      </c>
      <c r="I86" s="737" t="s">
        <v>1147</v>
      </c>
      <c r="J86" s="698"/>
      <c r="K86" s="698"/>
      <c r="L86" s="698"/>
      <c r="M86" s="698"/>
    </row>
    <row r="87" spans="2:13" s="285" customFormat="1" ht="25.5">
      <c r="B87" s="286">
        <v>16</v>
      </c>
      <c r="C87" s="286" t="s">
        <v>695</v>
      </c>
      <c r="D87" s="288" t="s">
        <v>7</v>
      </c>
      <c r="E87" s="288" t="s">
        <v>31</v>
      </c>
      <c r="F87" s="387">
        <f>_xlfn.XLOOKUP(I87,[1]I_CI_5!$AI:$AI,[1]I_CI_5!$T:$T)</f>
        <v>1.8619999999999999</v>
      </c>
      <c r="I87" s="737" t="s">
        <v>1148</v>
      </c>
      <c r="J87" s="698"/>
      <c r="K87" s="698"/>
      <c r="L87" s="698"/>
      <c r="M87" s="698"/>
    </row>
    <row r="88" spans="2:13" s="285" customFormat="1" ht="15">
      <c r="B88" s="1161">
        <v>17</v>
      </c>
      <c r="C88" s="1161" t="s">
        <v>696</v>
      </c>
      <c r="D88" s="288" t="s">
        <v>32</v>
      </c>
      <c r="E88" s="286" t="s">
        <v>21</v>
      </c>
      <c r="F88" s="387">
        <f>_xlfn.XLOOKUP(I88,[1]I_CI_5!$AI:$AI,[1]I_CI_5!$T:$T)</f>
        <v>2.08425525</v>
      </c>
      <c r="I88" s="737" t="s">
        <v>1149</v>
      </c>
      <c r="J88" s="698"/>
      <c r="K88" s="698"/>
      <c r="L88" s="698"/>
      <c r="M88" s="698"/>
    </row>
    <row r="89" spans="2:13" s="285" customFormat="1" ht="15">
      <c r="B89" s="1162"/>
      <c r="C89" s="1162"/>
      <c r="D89" s="528" t="s">
        <v>32</v>
      </c>
      <c r="E89" s="528" t="s">
        <v>22</v>
      </c>
      <c r="F89" s="387">
        <f>_xlfn.XLOOKUP(I89,[1]I_CI_5!$AI:$AI,[1]I_CI_5!$T:$T)</f>
        <v>2.0372114999999997</v>
      </c>
      <c r="I89" s="737" t="s">
        <v>1150</v>
      </c>
      <c r="J89" s="698"/>
      <c r="K89" s="698"/>
      <c r="L89" s="698"/>
      <c r="M89" s="698"/>
    </row>
    <row r="90" spans="2:13" s="285" customFormat="1" ht="15">
      <c r="B90" s="1162"/>
      <c r="C90" s="1165"/>
      <c r="D90" s="286" t="s">
        <v>32</v>
      </c>
      <c r="E90" s="286" t="s">
        <v>23</v>
      </c>
      <c r="F90" s="387">
        <f>_xlfn.XLOOKUP(I90,[1]I_CI_5!$AI:$AI,[1]I_CI_5!$T:$T)</f>
        <v>1.9672319999999999</v>
      </c>
      <c r="I90" s="737" t="s">
        <v>1151</v>
      </c>
      <c r="J90" s="698"/>
      <c r="K90" s="698"/>
      <c r="L90" s="698"/>
      <c r="M90" s="698"/>
    </row>
    <row r="91" spans="2:13" s="285" customFormat="1" ht="15">
      <c r="B91" s="1162"/>
      <c r="C91" s="1165"/>
      <c r="D91" s="286" t="s">
        <v>32</v>
      </c>
      <c r="E91" s="286" t="s">
        <v>24</v>
      </c>
      <c r="F91" s="387">
        <f>_xlfn.XLOOKUP(I91,[1]I_CI_5!$AI:$AI,[1]I_CI_5!$T:$T)</f>
        <v>1.9392404210526319</v>
      </c>
      <c r="I91" s="737" t="s">
        <v>1152</v>
      </c>
      <c r="J91" s="698"/>
      <c r="K91" s="698"/>
      <c r="L91" s="698"/>
      <c r="M91" s="698"/>
    </row>
    <row r="92" spans="2:13" s="285" customFormat="1" ht="15">
      <c r="B92" s="1163"/>
      <c r="C92" s="1166"/>
      <c r="D92" s="286" t="s">
        <v>32</v>
      </c>
      <c r="E92" s="286" t="s">
        <v>25</v>
      </c>
      <c r="F92" s="387">
        <f>_xlfn.XLOOKUP(I92,[1]I_CI_5!$AI:$AI,[1]I_CI_5!$T:$T)</f>
        <v>1.8675050697012803</v>
      </c>
      <c r="I92" s="737" t="s">
        <v>1153</v>
      </c>
      <c r="J92" s="698"/>
      <c r="K92" s="698"/>
      <c r="L92" s="698"/>
      <c r="M92" s="698"/>
    </row>
    <row r="93" spans="2:13" s="285" customFormat="1" ht="15">
      <c r="B93" s="1161">
        <v>18</v>
      </c>
      <c r="C93" s="1164" t="s">
        <v>697</v>
      </c>
      <c r="D93" s="286" t="s">
        <v>32</v>
      </c>
      <c r="E93" s="286" t="s">
        <v>21</v>
      </c>
      <c r="F93" s="387">
        <f>_xlfn.XLOOKUP(I93,[1]I_CI_5!$AI:$AI,[1]I_CI_5!$T:$T)</f>
        <v>1.9744511999999994</v>
      </c>
      <c r="I93" s="737" t="s">
        <v>1154</v>
      </c>
      <c r="J93" s="698"/>
      <c r="K93" s="698"/>
      <c r="L93" s="698"/>
      <c r="M93" s="698"/>
    </row>
    <row r="94" spans="2:13" s="285" customFormat="1" ht="15">
      <c r="B94" s="1162"/>
      <c r="C94" s="1165"/>
      <c r="D94" s="286" t="s">
        <v>32</v>
      </c>
      <c r="E94" s="286" t="s">
        <v>22</v>
      </c>
      <c r="F94" s="387">
        <f>_xlfn.XLOOKUP(I94,[1]I_CI_5!$AI:$AI,[1]I_CI_5!$T:$T)</f>
        <v>1.9580031999999998</v>
      </c>
      <c r="I94" s="737" t="s">
        <v>1155</v>
      </c>
      <c r="J94" s="698"/>
      <c r="K94" s="698"/>
      <c r="L94" s="698"/>
      <c r="M94" s="698"/>
    </row>
    <row r="95" spans="2:13" s="285" customFormat="1" ht="15">
      <c r="B95" s="1162"/>
      <c r="C95" s="1165"/>
      <c r="D95" s="286" t="s">
        <v>32</v>
      </c>
      <c r="E95" s="286" t="s">
        <v>23</v>
      </c>
      <c r="F95" s="387">
        <f>_xlfn.XLOOKUP(I95,[1]I_CI_5!$AI:$AI,[1]I_CI_5!$T:$T)</f>
        <v>1.9509027999999999</v>
      </c>
      <c r="I95" s="737" t="s">
        <v>1156</v>
      </c>
      <c r="J95" s="698"/>
      <c r="K95" s="698"/>
      <c r="L95" s="698"/>
      <c r="M95" s="698"/>
    </row>
    <row r="96" spans="2:13" s="285" customFormat="1" ht="15">
      <c r="B96" s="1162"/>
      <c r="C96" s="1165"/>
      <c r="D96" s="286" t="s">
        <v>32</v>
      </c>
      <c r="E96" s="286" t="s">
        <v>24</v>
      </c>
      <c r="F96" s="387">
        <f>_xlfn.XLOOKUP(I96,[1]I_CI_5!$AI:$AI,[1]I_CI_5!$T:$T)</f>
        <v>1.9203731555555552</v>
      </c>
      <c r="I96" s="737" t="s">
        <v>1157</v>
      </c>
      <c r="J96" s="698"/>
      <c r="K96" s="698"/>
      <c r="L96" s="698"/>
      <c r="M96" s="698"/>
    </row>
    <row r="97" spans="2:13" s="285" customFormat="1" ht="15">
      <c r="B97" s="1162"/>
      <c r="C97" s="1165"/>
      <c r="D97" s="286" t="s">
        <v>32</v>
      </c>
      <c r="E97" s="286" t="s">
        <v>25</v>
      </c>
      <c r="F97" s="387">
        <f>_xlfn.XLOOKUP(I97,[1]I_CI_5!$AI:$AI,[1]I_CI_5!$T:$T)</f>
        <v>1.8896403555555552</v>
      </c>
      <c r="I97" s="737" t="s">
        <v>1158</v>
      </c>
      <c r="J97" s="698"/>
      <c r="K97" s="698"/>
      <c r="L97" s="698"/>
      <c r="M97" s="698"/>
    </row>
    <row r="98" spans="2:13" s="285" customFormat="1" ht="15">
      <c r="B98" s="1163"/>
      <c r="C98" s="1166"/>
      <c r="D98" s="286" t="s">
        <v>32</v>
      </c>
      <c r="E98" s="286" t="s">
        <v>30</v>
      </c>
      <c r="F98" s="387">
        <f>_xlfn.XLOOKUP(I98,[1]I_CI_5!$AI:$AI,[1]I_CI_5!$T:$T)</f>
        <v>1.8589075555555552</v>
      </c>
      <c r="I98" s="737" t="s">
        <v>1159</v>
      </c>
      <c r="J98" s="698"/>
      <c r="K98" s="698"/>
      <c r="L98" s="698"/>
      <c r="M98" s="698"/>
    </row>
    <row r="99" spans="2:13" s="285" customFormat="1" ht="15">
      <c r="B99" s="1161">
        <v>19</v>
      </c>
      <c r="C99" s="1164" t="s">
        <v>698</v>
      </c>
      <c r="D99" s="286" t="s">
        <v>32</v>
      </c>
      <c r="E99" s="286" t="s">
        <v>21</v>
      </c>
      <c r="F99" s="387">
        <f>_xlfn.XLOOKUP(I99,[1]I_CI_5!$AI:$AI,[1]I_CI_5!$T:$T)</f>
        <v>1.9784239999999997</v>
      </c>
      <c r="I99" s="737" t="s">
        <v>1160</v>
      </c>
      <c r="J99" s="698"/>
      <c r="K99" s="698"/>
      <c r="L99" s="698"/>
      <c r="M99" s="698"/>
    </row>
    <row r="100" spans="2:13" s="285" customFormat="1" ht="15">
      <c r="B100" s="1162"/>
      <c r="C100" s="1165"/>
      <c r="D100" s="286" t="s">
        <v>32</v>
      </c>
      <c r="E100" s="286" t="s">
        <v>22</v>
      </c>
      <c r="F100" s="387">
        <f>_xlfn.XLOOKUP(I100,[1]I_CI_5!$AI:$AI,[1]I_CI_5!$T:$T)</f>
        <v>1.9333579999999997</v>
      </c>
      <c r="I100" s="737" t="s">
        <v>1161</v>
      </c>
      <c r="J100" s="698"/>
      <c r="K100" s="698"/>
      <c r="L100" s="698"/>
      <c r="M100" s="698"/>
    </row>
    <row r="101" spans="2:13" s="285" customFormat="1" ht="15">
      <c r="B101" s="1162"/>
      <c r="C101" s="1165"/>
      <c r="D101" s="286" t="s">
        <v>32</v>
      </c>
      <c r="E101" s="286" t="s">
        <v>23</v>
      </c>
      <c r="F101" s="387">
        <f>_xlfn.XLOOKUP(I101,[1]I_CI_5!$AI:$AI,[1]I_CI_5!$T:$T)</f>
        <v>1.9024683999999996</v>
      </c>
      <c r="I101" s="737" t="s">
        <v>1162</v>
      </c>
      <c r="J101" s="698"/>
      <c r="K101" s="698"/>
      <c r="L101" s="698"/>
      <c r="M101" s="698"/>
    </row>
    <row r="102" spans="2:13" s="285" customFormat="1" ht="15">
      <c r="B102" s="1162"/>
      <c r="C102" s="1165"/>
      <c r="D102" s="286" t="s">
        <v>32</v>
      </c>
      <c r="E102" s="286" t="s">
        <v>24</v>
      </c>
      <c r="F102" s="387">
        <f>_xlfn.XLOOKUP(I102,[1]I_CI_5!$AI:$AI,[1]I_CI_5!$T:$T)</f>
        <v>1.8831623999999996</v>
      </c>
      <c r="I102" s="737" t="s">
        <v>1163</v>
      </c>
      <c r="J102" s="698"/>
      <c r="K102" s="698"/>
      <c r="L102" s="698"/>
      <c r="M102" s="698"/>
    </row>
    <row r="103" spans="2:13" s="285" customFormat="1" ht="15">
      <c r="B103" s="1162"/>
      <c r="C103" s="1165"/>
      <c r="D103" s="286" t="s">
        <v>32</v>
      </c>
      <c r="E103" s="286" t="s">
        <v>25</v>
      </c>
      <c r="F103" s="387">
        <f>_xlfn.XLOOKUP(I103,[1]I_CI_5!$AI:$AI,[1]I_CI_5!$T:$T)</f>
        <v>1.8638563999999997</v>
      </c>
      <c r="I103" s="737" t="s">
        <v>1164</v>
      </c>
      <c r="J103" s="698"/>
      <c r="K103" s="698"/>
      <c r="L103" s="698"/>
      <c r="M103" s="698"/>
    </row>
    <row r="104" spans="2:13" s="285" customFormat="1" ht="15">
      <c r="B104" s="1163"/>
      <c r="C104" s="1166"/>
      <c r="D104" s="286" t="s">
        <v>32</v>
      </c>
      <c r="E104" s="286" t="s">
        <v>30</v>
      </c>
      <c r="F104" s="387">
        <f>_xlfn.XLOOKUP(I104,[1]I_CI_5!$AI:$AI,[1]I_CI_5!$T:$T)</f>
        <v>1.8539135999999996</v>
      </c>
      <c r="I104" s="737" t="s">
        <v>1165</v>
      </c>
      <c r="J104" s="698"/>
      <c r="K104" s="698"/>
      <c r="L104" s="698"/>
      <c r="M104" s="698"/>
    </row>
    <row r="105" spans="2:13" s="285" customFormat="1" ht="25.5">
      <c r="B105" s="286">
        <v>20</v>
      </c>
      <c r="C105" s="286" t="s">
        <v>699</v>
      </c>
      <c r="D105" s="527" t="s">
        <v>32</v>
      </c>
      <c r="E105" s="527" t="s">
        <v>31</v>
      </c>
      <c r="F105" s="387">
        <f>_xlfn.XLOOKUP(I105,[1]I_CI_5!$AI:$AI,[1]I_CI_5!$T:$T)</f>
        <v>1.8433799999999998</v>
      </c>
      <c r="I105" s="737" t="s">
        <v>1166</v>
      </c>
      <c r="J105" s="698"/>
      <c r="K105" s="698"/>
      <c r="L105" s="698"/>
      <c r="M105" s="698"/>
    </row>
    <row r="106" spans="2:13" s="285" customFormat="1" ht="15">
      <c r="B106" s="1161">
        <v>21</v>
      </c>
      <c r="C106" s="1161" t="s">
        <v>700</v>
      </c>
      <c r="D106" s="527" t="s">
        <v>33</v>
      </c>
      <c r="E106" s="286" t="s">
        <v>21</v>
      </c>
      <c r="F106" s="387">
        <f>_xlfn.XLOOKUP(I106,[1]I_CI_5!$AI:$AI,[1]I_CI_5!$T:$T)</f>
        <v>2.0634126975</v>
      </c>
      <c r="I106" s="737" t="s">
        <v>1167</v>
      </c>
      <c r="J106" s="698"/>
      <c r="K106" s="698"/>
      <c r="L106" s="698"/>
      <c r="M106" s="698"/>
    </row>
    <row r="107" spans="2:13" s="285" customFormat="1" ht="15">
      <c r="B107" s="1162"/>
      <c r="C107" s="1162"/>
      <c r="D107" s="527" t="s">
        <v>33</v>
      </c>
      <c r="E107" s="288" t="s">
        <v>22</v>
      </c>
      <c r="F107" s="387">
        <f>_xlfn.XLOOKUP(I107,[1]I_CI_5!$AI:$AI,[1]I_CI_5!$T:$T)</f>
        <v>2.0168393849999999</v>
      </c>
      <c r="I107" s="737" t="s">
        <v>1168</v>
      </c>
      <c r="J107" s="698"/>
      <c r="K107" s="698"/>
      <c r="L107" s="698"/>
      <c r="M107" s="698"/>
    </row>
    <row r="108" spans="2:13" s="285" customFormat="1" ht="15">
      <c r="B108" s="1162"/>
      <c r="C108" s="1162"/>
      <c r="D108" s="527" t="s">
        <v>33</v>
      </c>
      <c r="E108" s="288" t="s">
        <v>23</v>
      </c>
      <c r="F108" s="387">
        <f>_xlfn.XLOOKUP(I108,[1]I_CI_5!$AI:$AI,[1]I_CI_5!$T:$T)</f>
        <v>1.9475596799999999</v>
      </c>
      <c r="I108" s="737" t="s">
        <v>1169</v>
      </c>
      <c r="J108" s="698"/>
      <c r="K108" s="698"/>
      <c r="L108" s="698"/>
      <c r="M108" s="698"/>
    </row>
    <row r="109" spans="2:13" s="285" customFormat="1" ht="15">
      <c r="B109" s="1162"/>
      <c r="C109" s="1162"/>
      <c r="D109" s="527" t="s">
        <v>33</v>
      </c>
      <c r="E109" s="288" t="s">
        <v>24</v>
      </c>
      <c r="F109" s="387">
        <f>_xlfn.XLOOKUP(I109,[1]I_CI_5!$AI:$AI,[1]I_CI_5!$T:$T)</f>
        <v>1.9198480168421057</v>
      </c>
      <c r="I109" s="737" t="s">
        <v>1170</v>
      </c>
      <c r="J109" s="698"/>
      <c r="K109" s="698"/>
      <c r="L109" s="698"/>
      <c r="M109" s="698"/>
    </row>
    <row r="110" spans="2:13" s="285" customFormat="1" ht="15">
      <c r="B110" s="1163"/>
      <c r="C110" s="1163"/>
      <c r="D110" s="527" t="s">
        <v>33</v>
      </c>
      <c r="E110" s="288" t="s">
        <v>25</v>
      </c>
      <c r="F110" s="387">
        <f>_xlfn.XLOOKUP(I110,[1]I_CI_5!$AI:$AI,[1]I_CI_5!$T:$T)</f>
        <v>1.8488300190042675</v>
      </c>
      <c r="I110" s="737" t="s">
        <v>1171</v>
      </c>
      <c r="J110" s="698"/>
      <c r="K110" s="698"/>
      <c r="L110" s="698"/>
      <c r="M110" s="698"/>
    </row>
    <row r="111" spans="2:13" s="285" customFormat="1" ht="15">
      <c r="B111" s="1161">
        <v>22</v>
      </c>
      <c r="C111" s="1161" t="s">
        <v>704</v>
      </c>
      <c r="D111" s="527" t="s">
        <v>33</v>
      </c>
      <c r="E111" s="286" t="s">
        <v>21</v>
      </c>
      <c r="F111" s="387">
        <f>_xlfn.XLOOKUP(I111,[1]I_CI_5!$AI:$AI,[1]I_CI_5!$T:$T)</f>
        <v>1.9547066879999995</v>
      </c>
      <c r="I111" s="737" t="s">
        <v>1172</v>
      </c>
      <c r="J111" s="698"/>
      <c r="K111" s="698"/>
      <c r="L111" s="698"/>
      <c r="M111" s="698"/>
    </row>
    <row r="112" spans="2:13" s="285" customFormat="1" ht="15">
      <c r="B112" s="1162"/>
      <c r="C112" s="1162"/>
      <c r="D112" s="527" t="s">
        <v>33</v>
      </c>
      <c r="E112" s="288" t="s">
        <v>22</v>
      </c>
      <c r="F112" s="387">
        <f>_xlfn.XLOOKUP(I112,[1]I_CI_5!$AI:$AI,[1]I_CI_5!$T:$T)</f>
        <v>1.9384231679999999</v>
      </c>
      <c r="I112" s="737" t="s">
        <v>1173</v>
      </c>
      <c r="J112" s="698"/>
      <c r="K112" s="698"/>
      <c r="L112" s="698"/>
      <c r="M112" s="698"/>
    </row>
    <row r="113" spans="2:13" s="285" customFormat="1" ht="15">
      <c r="B113" s="1162"/>
      <c r="C113" s="1162"/>
      <c r="D113" s="527" t="s">
        <v>33</v>
      </c>
      <c r="E113" s="288" t="s">
        <v>23</v>
      </c>
      <c r="F113" s="387">
        <f>_xlfn.XLOOKUP(I113,[1]I_CI_5!$AI:$AI,[1]I_CI_5!$T:$T)</f>
        <v>1.9216392579999999</v>
      </c>
      <c r="I113" s="737" t="s">
        <v>1174</v>
      </c>
      <c r="J113" s="698"/>
      <c r="K113" s="698"/>
      <c r="L113" s="698"/>
      <c r="M113" s="698"/>
    </row>
    <row r="114" spans="2:13" s="285" customFormat="1" ht="15">
      <c r="B114" s="1162"/>
      <c r="C114" s="1162"/>
      <c r="D114" s="527" t="s">
        <v>33</v>
      </c>
      <c r="E114" s="288" t="s">
        <v>24</v>
      </c>
      <c r="F114" s="387">
        <f>_xlfn.XLOOKUP(I114,[1]I_CI_5!$AI:$AI,[1]I_CI_5!$T:$T)</f>
        <v>1.9011694239999997</v>
      </c>
      <c r="I114" s="737" t="s">
        <v>1175</v>
      </c>
      <c r="J114" s="698"/>
      <c r="K114" s="698"/>
      <c r="L114" s="698"/>
      <c r="M114" s="698"/>
    </row>
    <row r="115" spans="2:13" s="285" customFormat="1" ht="15">
      <c r="B115" s="1162"/>
      <c r="C115" s="1162"/>
      <c r="D115" s="527" t="s">
        <v>33</v>
      </c>
      <c r="E115" s="288" t="s">
        <v>25</v>
      </c>
      <c r="F115" s="387">
        <f>_xlfn.XLOOKUP(I115,[1]I_CI_5!$AI:$AI,[1]I_CI_5!$T:$T)</f>
        <v>1.8707439519999995</v>
      </c>
      <c r="I115" s="737" t="s">
        <v>1176</v>
      </c>
      <c r="J115" s="698"/>
      <c r="K115" s="698"/>
      <c r="L115" s="698"/>
      <c r="M115" s="698"/>
    </row>
    <row r="116" spans="2:13" s="285" customFormat="1" ht="15">
      <c r="B116" s="1163"/>
      <c r="C116" s="1163"/>
      <c r="D116" s="527" t="s">
        <v>33</v>
      </c>
      <c r="E116" s="288" t="s">
        <v>30</v>
      </c>
      <c r="F116" s="387">
        <f>_xlfn.XLOOKUP(I116,[1]I_CI_5!$AI:$AI,[1]I_CI_5!$T:$T)</f>
        <v>1.8403184799999996</v>
      </c>
      <c r="I116" s="737" t="s">
        <v>1177</v>
      </c>
      <c r="J116" s="698"/>
      <c r="K116" s="698"/>
      <c r="L116" s="698"/>
      <c r="M116" s="698"/>
    </row>
    <row r="117" spans="2:13" s="285" customFormat="1" ht="15">
      <c r="B117" s="1161">
        <v>23</v>
      </c>
      <c r="C117" s="1161" t="s">
        <v>703</v>
      </c>
      <c r="D117" s="527" t="s">
        <v>33</v>
      </c>
      <c r="E117" s="286" t="s">
        <v>21</v>
      </c>
      <c r="F117" s="387">
        <f>_xlfn.XLOOKUP(I117,[1]I_CI_5!$AI:$AI,[1]I_CI_5!$T:$T)</f>
        <v>1.9586397599999996</v>
      </c>
      <c r="I117" s="737" t="s">
        <v>1178</v>
      </c>
      <c r="J117" s="698"/>
      <c r="K117" s="698"/>
      <c r="L117" s="698"/>
      <c r="M117" s="698"/>
    </row>
    <row r="118" spans="2:13" s="285" customFormat="1" ht="15">
      <c r="B118" s="1162"/>
      <c r="C118" s="1162"/>
      <c r="D118" s="527" t="s">
        <v>33</v>
      </c>
      <c r="E118" s="288" t="s">
        <v>22</v>
      </c>
      <c r="F118" s="387">
        <f>_xlfn.XLOOKUP(I118,[1]I_CI_5!$AI:$AI,[1]I_CI_5!$T:$T)</f>
        <v>1.9140244199999996</v>
      </c>
      <c r="I118" s="737" t="s">
        <v>1179</v>
      </c>
      <c r="J118" s="698"/>
      <c r="K118" s="698"/>
      <c r="L118" s="698"/>
      <c r="M118" s="698"/>
    </row>
    <row r="119" spans="2:13" s="285" customFormat="1" ht="15">
      <c r="B119" s="1162"/>
      <c r="C119" s="1162"/>
      <c r="D119" s="527" t="s">
        <v>33</v>
      </c>
      <c r="E119" s="288" t="s">
        <v>23</v>
      </c>
      <c r="F119" s="387">
        <f>_xlfn.XLOOKUP(I119,[1]I_CI_5!$AI:$AI,[1]I_CI_5!$T:$T)</f>
        <v>1.8834437159999997</v>
      </c>
      <c r="I119" s="737" t="s">
        <v>1180</v>
      </c>
      <c r="J119" s="698"/>
      <c r="K119" s="698"/>
      <c r="L119" s="698"/>
      <c r="M119" s="698"/>
    </row>
    <row r="120" spans="2:13" s="285" customFormat="1" ht="15">
      <c r="B120" s="1162"/>
      <c r="C120" s="1162"/>
      <c r="D120" s="527" t="s">
        <v>33</v>
      </c>
      <c r="E120" s="288" t="s">
        <v>24</v>
      </c>
      <c r="F120" s="387">
        <f>_xlfn.XLOOKUP(I120,[1]I_CI_5!$AI:$AI,[1]I_CI_5!$T:$T)</f>
        <v>1.8643307759999996</v>
      </c>
      <c r="I120" s="737" t="s">
        <v>1181</v>
      </c>
      <c r="J120" s="698"/>
      <c r="K120" s="698"/>
      <c r="L120" s="698"/>
      <c r="M120" s="698"/>
    </row>
    <row r="121" spans="2:13" s="285" customFormat="1" ht="15">
      <c r="B121" s="1162"/>
      <c r="C121" s="1162"/>
      <c r="D121" s="527" t="s">
        <v>33</v>
      </c>
      <c r="E121" s="288" t="s">
        <v>25</v>
      </c>
      <c r="F121" s="387">
        <f>_xlfn.XLOOKUP(I121,[1]I_CI_5!$AI:$AI,[1]I_CI_5!$T:$T)</f>
        <v>1.8452178359999998</v>
      </c>
      <c r="I121" s="737" t="s">
        <v>1182</v>
      </c>
      <c r="J121" s="698"/>
      <c r="K121" s="698"/>
      <c r="L121" s="698"/>
      <c r="M121" s="698"/>
    </row>
    <row r="122" spans="2:13" s="285" customFormat="1" ht="15">
      <c r="B122" s="1163"/>
      <c r="C122" s="1163"/>
      <c r="D122" s="527" t="s">
        <v>33</v>
      </c>
      <c r="E122" s="288" t="s">
        <v>30</v>
      </c>
      <c r="F122" s="387">
        <f>_xlfn.XLOOKUP(I122,[1]I_CI_5!$AI:$AI,[1]I_CI_5!$T:$T)</f>
        <v>1.8353744639999996</v>
      </c>
      <c r="I122" s="737" t="s">
        <v>1183</v>
      </c>
      <c r="J122" s="698"/>
      <c r="K122" s="698"/>
      <c r="L122" s="698"/>
      <c r="M122" s="698"/>
    </row>
    <row r="123" spans="2:13" s="285" customFormat="1" ht="25.5">
      <c r="B123" s="286">
        <v>24</v>
      </c>
      <c r="C123" s="286" t="s">
        <v>701</v>
      </c>
      <c r="D123" s="527" t="s">
        <v>33</v>
      </c>
      <c r="E123" s="288" t="s">
        <v>31</v>
      </c>
      <c r="F123" s="387">
        <f>_xlfn.XLOOKUP(I123,[1]I_CI_5!$AI:$AI,[1]I_CI_5!$T:$T)</f>
        <v>1.8249461999999999</v>
      </c>
      <c r="I123" s="737" t="s">
        <v>1184</v>
      </c>
      <c r="J123" s="698"/>
      <c r="K123" s="698"/>
      <c r="L123" s="698"/>
      <c r="M123" s="698"/>
    </row>
    <row r="124" spans="2:13" s="285" customFormat="1" ht="15">
      <c r="B124" s="1161">
        <v>25</v>
      </c>
      <c r="C124" s="1161" t="s">
        <v>702</v>
      </c>
      <c r="D124" s="527" t="s">
        <v>33</v>
      </c>
      <c r="E124" s="286" t="s">
        <v>21</v>
      </c>
      <c r="F124" s="387">
        <f>_xlfn.XLOOKUP(I124,[1]I_CI_5!$AI:$AI,[1]I_CI_5!$T:$T)</f>
        <v>1.9586397599999996</v>
      </c>
      <c r="I124" s="737" t="s">
        <v>1185</v>
      </c>
      <c r="J124" s="698"/>
      <c r="K124" s="698"/>
      <c r="L124" s="698"/>
      <c r="M124" s="698"/>
    </row>
    <row r="125" spans="2:13" s="285" customFormat="1" ht="15">
      <c r="B125" s="1162"/>
      <c r="C125" s="1162"/>
      <c r="D125" s="527" t="s">
        <v>33</v>
      </c>
      <c r="E125" s="288" t="s">
        <v>22</v>
      </c>
      <c r="F125" s="387">
        <f>_xlfn.XLOOKUP(I125,[1]I_CI_5!$AI:$AI,[1]I_CI_5!$T:$T)</f>
        <v>1.9140244199999996</v>
      </c>
      <c r="I125" s="737" t="s">
        <v>1186</v>
      </c>
      <c r="J125" s="698"/>
      <c r="K125" s="698"/>
      <c r="L125" s="698"/>
      <c r="M125" s="698"/>
    </row>
    <row r="126" spans="2:13" s="285" customFormat="1" ht="15">
      <c r="B126" s="1162"/>
      <c r="C126" s="1162"/>
      <c r="D126" s="527" t="s">
        <v>33</v>
      </c>
      <c r="E126" s="288" t="s">
        <v>23</v>
      </c>
      <c r="F126" s="387">
        <f>_xlfn.XLOOKUP(I126,[1]I_CI_5!$AI:$AI,[1]I_CI_5!$T:$T)</f>
        <v>1.8834437159999997</v>
      </c>
      <c r="I126" s="737" t="s">
        <v>1187</v>
      </c>
      <c r="J126" s="698"/>
      <c r="K126" s="698"/>
      <c r="L126" s="698"/>
      <c r="M126" s="698"/>
    </row>
    <row r="127" spans="2:13" s="285" customFormat="1" ht="15">
      <c r="B127" s="1162"/>
      <c r="C127" s="1162"/>
      <c r="D127" s="527" t="s">
        <v>33</v>
      </c>
      <c r="E127" s="288" t="s">
        <v>24</v>
      </c>
      <c r="F127" s="387">
        <f>_xlfn.XLOOKUP(I127,[1]I_CI_5!$AI:$AI,[1]I_CI_5!$T:$T)</f>
        <v>1.8643307759999996</v>
      </c>
      <c r="I127" s="737" t="s">
        <v>1188</v>
      </c>
      <c r="J127" s="698"/>
      <c r="K127" s="698"/>
      <c r="L127" s="698"/>
      <c r="M127" s="698"/>
    </row>
    <row r="128" spans="2:13" s="285" customFormat="1" ht="15">
      <c r="B128" s="1162"/>
      <c r="C128" s="1162"/>
      <c r="D128" s="527" t="s">
        <v>33</v>
      </c>
      <c r="E128" s="288" t="s">
        <v>25</v>
      </c>
      <c r="F128" s="387">
        <f>_xlfn.XLOOKUP(I128,[1]I_CI_5!$AI:$AI,[1]I_CI_5!$T:$T)</f>
        <v>1.8452178359999998</v>
      </c>
      <c r="I128" s="737" t="s">
        <v>1189</v>
      </c>
      <c r="J128" s="698"/>
      <c r="K128" s="698"/>
      <c r="L128" s="698"/>
      <c r="M128" s="698"/>
    </row>
    <row r="129" spans="1:16" s="285" customFormat="1" ht="15">
      <c r="B129" s="1162"/>
      <c r="C129" s="1162"/>
      <c r="D129" s="527" t="s">
        <v>33</v>
      </c>
      <c r="E129" s="288" t="s">
        <v>30</v>
      </c>
      <c r="F129" s="387">
        <f>_xlfn.XLOOKUP(I129,[1]I_CI_5!$AI:$AI,[1]I_CI_5!$T:$T)</f>
        <v>1.8353744639999996</v>
      </c>
      <c r="I129" s="737" t="s">
        <v>1190</v>
      </c>
      <c r="J129" s="698"/>
      <c r="K129" s="698"/>
      <c r="L129" s="698"/>
      <c r="M129" s="698"/>
    </row>
    <row r="130" spans="1:16" s="285" customFormat="1" ht="15">
      <c r="B130" s="1163"/>
      <c r="C130" s="1163"/>
      <c r="D130" s="527" t="s">
        <v>33</v>
      </c>
      <c r="E130" s="288" t="s">
        <v>31</v>
      </c>
      <c r="F130" s="387">
        <f>_xlfn.XLOOKUP(I130,[1]I_CI_5!$AI:$AI,[1]I_CI_5!$T:$T)</f>
        <v>1.8249461999999999</v>
      </c>
      <c r="I130" s="737" t="s">
        <v>1191</v>
      </c>
      <c r="J130" s="698"/>
      <c r="K130" s="698"/>
      <c r="L130" s="698"/>
      <c r="M130" s="698"/>
    </row>
    <row r="131" spans="1:16" s="285" customFormat="1">
      <c r="B131" s="1179">
        <v>26</v>
      </c>
      <c r="C131" s="1179" t="s">
        <v>874</v>
      </c>
      <c r="D131" s="684" t="s">
        <v>7</v>
      </c>
      <c r="E131" s="684" t="s">
        <v>875</v>
      </c>
      <c r="F131" s="697">
        <f>F124*M131</f>
        <v>2.1525911185962769</v>
      </c>
      <c r="G131" s="750"/>
      <c r="H131" s="745"/>
      <c r="I131" s="738" t="e">
        <f t="shared" ref="I131:I136" si="0">H131/O111</f>
        <v>#DIV/0!</v>
      </c>
      <c r="K131" s="285">
        <v>6554</v>
      </c>
      <c r="L131" s="285">
        <v>7203</v>
      </c>
      <c r="M131" s="757">
        <f>L131/K131</f>
        <v>1.0990234971010071</v>
      </c>
    </row>
    <row r="132" spans="1:16" s="285" customFormat="1">
      <c r="B132" s="1179"/>
      <c r="C132" s="1179"/>
      <c r="D132" s="684" t="s">
        <v>7</v>
      </c>
      <c r="E132" s="684" t="s">
        <v>876</v>
      </c>
      <c r="F132" s="697">
        <f t="shared" ref="F132:F133" si="1">F125*M132</f>
        <v>2.0709502799999995</v>
      </c>
      <c r="G132" s="750"/>
      <c r="H132" s="745"/>
      <c r="I132" s="738" t="e">
        <f t="shared" si="0"/>
        <v>#DIV/0!</v>
      </c>
      <c r="K132" s="285">
        <v>6501</v>
      </c>
      <c r="L132" s="285">
        <v>7034</v>
      </c>
      <c r="M132" s="757">
        <f>L132/K132</f>
        <v>1.0819873865559144</v>
      </c>
    </row>
    <row r="133" spans="1:16" s="285" customFormat="1">
      <c r="B133" s="1179"/>
      <c r="C133" s="1179"/>
      <c r="D133" s="684" t="s">
        <v>7</v>
      </c>
      <c r="E133" s="684" t="s">
        <v>812</v>
      </c>
      <c r="F133" s="697">
        <f t="shared" si="1"/>
        <v>2.0222330062730371</v>
      </c>
      <c r="G133" s="750"/>
      <c r="H133" s="745"/>
      <c r="I133" s="738" t="e">
        <f t="shared" si="0"/>
        <v>#DIV/0!</v>
      </c>
      <c r="K133" s="285">
        <v>6446</v>
      </c>
      <c r="L133" s="285">
        <v>6921</v>
      </c>
      <c r="M133" s="757">
        <f>L133/K133</f>
        <v>1.073689109525287</v>
      </c>
    </row>
    <row r="134" spans="1:16" s="285" customFormat="1">
      <c r="B134" s="1179"/>
      <c r="C134" s="1179"/>
      <c r="D134" s="684" t="s">
        <v>7</v>
      </c>
      <c r="E134" s="684" t="s">
        <v>813</v>
      </c>
      <c r="F134" s="697">
        <f>F127*M134</f>
        <v>1.9471769566265058</v>
      </c>
      <c r="G134" s="750"/>
      <c r="H134" s="745"/>
      <c r="I134" s="738" t="e">
        <f t="shared" si="0"/>
        <v>#DIV/0!</v>
      </c>
      <c r="K134" s="285">
        <v>6391</v>
      </c>
      <c r="L134" s="285">
        <v>6675</v>
      </c>
      <c r="M134" s="757">
        <f>L134/K134</f>
        <v>1.0444374902206228</v>
      </c>
    </row>
    <row r="135" spans="1:16" s="285" customFormat="1">
      <c r="B135" s="1179"/>
      <c r="C135" s="1179"/>
      <c r="D135" s="684" t="s">
        <v>7</v>
      </c>
      <c r="E135" s="684" t="s">
        <v>877</v>
      </c>
      <c r="F135" s="697">
        <f>F128*M135</f>
        <v>1.88627444241881</v>
      </c>
      <c r="G135" s="750"/>
      <c r="H135" s="745"/>
      <c r="I135" s="738" t="e">
        <f t="shared" si="0"/>
        <v>#DIV/0!</v>
      </c>
      <c r="K135" s="285">
        <v>6337</v>
      </c>
      <c r="L135" s="285">
        <v>6478</v>
      </c>
      <c r="M135" s="757">
        <f t="shared" ref="M135:M136" si="2">L135/K135</f>
        <v>1.0222502761559098</v>
      </c>
    </row>
    <row r="136" spans="1:16" s="285" customFormat="1">
      <c r="B136" s="1179"/>
      <c r="C136" s="1179"/>
      <c r="D136" s="684" t="s">
        <v>7</v>
      </c>
      <c r="E136" s="684" t="s">
        <v>34</v>
      </c>
      <c r="F136" s="697">
        <f>F130*M136</f>
        <v>1.8054824312320914</v>
      </c>
      <c r="G136" s="750"/>
      <c r="H136" s="745"/>
      <c r="I136" s="738" t="e">
        <f t="shared" si="0"/>
        <v>#DIV/0!</v>
      </c>
      <c r="K136" s="285">
        <v>6282</v>
      </c>
      <c r="L136" s="285">
        <v>6215</v>
      </c>
      <c r="M136" s="757">
        <f t="shared" si="2"/>
        <v>0.9893346068131168</v>
      </c>
      <c r="P136" s="758"/>
    </row>
    <row r="137" spans="1:16" s="285" customFormat="1">
      <c r="B137" s="1179">
        <v>27</v>
      </c>
      <c r="C137" s="1179" t="s">
        <v>874</v>
      </c>
      <c r="D137" s="527" t="s">
        <v>33</v>
      </c>
      <c r="E137" s="684" t="s">
        <v>875</v>
      </c>
      <c r="F137" s="536">
        <f>F134+0.01</f>
        <v>1.9571769566265058</v>
      </c>
      <c r="G137" s="548"/>
      <c r="H137" s="745"/>
      <c r="I137" s="738" t="e">
        <f t="shared" ref="I137:I142" si="3">F131/H137</f>
        <v>#DIV/0!</v>
      </c>
      <c r="L137" s="285">
        <v>6689</v>
      </c>
      <c r="M137" s="757"/>
      <c r="P137" s="757"/>
    </row>
    <row r="138" spans="1:16" s="285" customFormat="1">
      <c r="B138" s="1179"/>
      <c r="C138" s="1179"/>
      <c r="D138" s="527" t="s">
        <v>33</v>
      </c>
      <c r="E138" s="684" t="s">
        <v>876</v>
      </c>
      <c r="F138" s="536">
        <f>F137/M138</f>
        <v>1.9121171193831987</v>
      </c>
      <c r="G138" s="548"/>
      <c r="H138" s="745"/>
      <c r="I138" s="738" t="e">
        <f t="shared" si="3"/>
        <v>#DIV/0!</v>
      </c>
      <c r="L138" s="285">
        <v>6535</v>
      </c>
      <c r="M138" s="757">
        <f>L137/L138</f>
        <v>1.0235654169854629</v>
      </c>
    </row>
    <row r="139" spans="1:16" s="285" customFormat="1">
      <c r="B139" s="1179"/>
      <c r="C139" s="1179"/>
      <c r="D139" s="527" t="s">
        <v>33</v>
      </c>
      <c r="E139" s="684" t="s">
        <v>812</v>
      </c>
      <c r="F139" s="536">
        <f>F138/M139</f>
        <v>1.8822722921181509</v>
      </c>
      <c r="G139" s="548"/>
      <c r="H139" s="745"/>
      <c r="I139" s="738" t="e">
        <f t="shared" si="3"/>
        <v>#DIV/0!</v>
      </c>
      <c r="L139" s="285">
        <v>6433</v>
      </c>
      <c r="M139" s="757">
        <f>L138/L139</f>
        <v>1.0158557438209235</v>
      </c>
    </row>
    <row r="140" spans="1:16" s="285" customFormat="1">
      <c r="B140" s="1179"/>
      <c r="C140" s="1179"/>
      <c r="D140" s="527" t="s">
        <v>33</v>
      </c>
      <c r="E140" s="684" t="s">
        <v>813</v>
      </c>
      <c r="F140" s="536">
        <f>F139/M140</f>
        <v>1.8167307106733404</v>
      </c>
      <c r="G140" s="548"/>
      <c r="H140" s="745"/>
      <c r="I140" s="738" t="e">
        <f t="shared" si="3"/>
        <v>#DIV/0!</v>
      </c>
      <c r="L140" s="285">
        <v>6209</v>
      </c>
      <c r="M140" s="757">
        <f>L139/L140</f>
        <v>1.0360766629086811</v>
      </c>
    </row>
    <row r="141" spans="1:16" s="285" customFormat="1">
      <c r="B141" s="1179"/>
      <c r="C141" s="1179"/>
      <c r="D141" s="527" t="s">
        <v>33</v>
      </c>
      <c r="E141" s="684" t="s">
        <v>877</v>
      </c>
      <c r="F141" s="536">
        <f>F140/M141</f>
        <v>1.7643559647866391</v>
      </c>
      <c r="G141" s="548"/>
      <c r="H141" s="745"/>
      <c r="I141" s="738" t="e">
        <f t="shared" si="3"/>
        <v>#DIV/0!</v>
      </c>
      <c r="L141" s="285">
        <v>6030</v>
      </c>
      <c r="M141" s="757">
        <f>L140/L141</f>
        <v>1.0296849087893865</v>
      </c>
    </row>
    <row r="142" spans="1:16" s="285" customFormat="1">
      <c r="B142" s="1179"/>
      <c r="C142" s="1179"/>
      <c r="D142" s="527" t="s">
        <v>33</v>
      </c>
      <c r="E142" s="684" t="s">
        <v>34</v>
      </c>
      <c r="F142" s="536">
        <f>F141/M142</f>
        <v>1.6944254381557922</v>
      </c>
      <c r="G142" s="548"/>
      <c r="H142" s="745"/>
      <c r="I142" s="738" t="e">
        <f t="shared" si="3"/>
        <v>#DIV/0!</v>
      </c>
      <c r="L142" s="285">
        <v>5791</v>
      </c>
      <c r="M142" s="757">
        <f>L141/L142</f>
        <v>1.0412709376618892</v>
      </c>
    </row>
    <row r="143" spans="1:16" s="283" customFormat="1" ht="28.5" customHeight="1">
      <c r="A143" s="392"/>
      <c r="B143" s="1176" t="s">
        <v>2383</v>
      </c>
      <c r="C143" s="1177"/>
      <c r="D143" s="1177"/>
      <c r="E143" s="1177"/>
      <c r="F143" s="1178"/>
      <c r="G143" s="751"/>
    </row>
    <row r="144" spans="1:16" s="283" customFormat="1">
      <c r="A144" s="392"/>
      <c r="B144" s="1186">
        <v>28</v>
      </c>
      <c r="C144" s="1183" t="s">
        <v>705</v>
      </c>
      <c r="D144" s="530" t="s">
        <v>7</v>
      </c>
      <c r="E144" s="530" t="s">
        <v>678</v>
      </c>
      <c r="F144" s="554">
        <f>_xlfn.XLOOKUP(I144,[1]I_CI_6!$AI:$AI,[1]I_CI_6!$T:$T)</f>
        <v>1.8565000000000003</v>
      </c>
      <c r="G144" s="752"/>
      <c r="I144" s="737" t="s">
        <v>1192</v>
      </c>
    </row>
    <row r="145" spans="1:11" s="283" customFormat="1">
      <c r="A145" s="392"/>
      <c r="B145" s="1186"/>
      <c r="C145" s="1184"/>
      <c r="D145" s="530" t="s">
        <v>7</v>
      </c>
      <c r="E145" s="530" t="s">
        <v>445</v>
      </c>
      <c r="F145" s="554">
        <f>_xlfn.XLOOKUP(I145,[1]I_CI_6!$AI:$AI,[1]I_CI_6!$T:$T)</f>
        <v>1.78</v>
      </c>
      <c r="G145" s="752"/>
      <c r="I145" s="737" t="s">
        <v>1193</v>
      </c>
    </row>
    <row r="146" spans="1:11" s="283" customFormat="1">
      <c r="A146" s="392"/>
      <c r="B146" s="1186"/>
      <c r="C146" s="1184"/>
      <c r="D146" s="530" t="s">
        <v>7</v>
      </c>
      <c r="E146" s="530" t="s">
        <v>679</v>
      </c>
      <c r="F146" s="554">
        <f>_xlfn.XLOOKUP(I146,[1]I_CI_6!$AI:$AI,[1]I_CI_6!$T:$T)</f>
        <v>1.7</v>
      </c>
      <c r="G146" s="874"/>
      <c r="I146" s="737" t="s">
        <v>1194</v>
      </c>
    </row>
    <row r="147" spans="1:11" s="283" customFormat="1">
      <c r="A147" s="392"/>
      <c r="B147" s="1186"/>
      <c r="C147" s="1185"/>
      <c r="D147" s="530" t="s">
        <v>7</v>
      </c>
      <c r="E147" s="530" t="s">
        <v>34</v>
      </c>
      <c r="F147" s="554">
        <f>_xlfn.XLOOKUP(I147,[1]I_CI_6!$AI:$AI,[1]I_CI_6!$T:$T)</f>
        <v>1.6192</v>
      </c>
      <c r="G147" s="874"/>
      <c r="I147" s="737" t="s">
        <v>1195</v>
      </c>
    </row>
    <row r="148" spans="1:11" s="283" customFormat="1">
      <c r="A148" s="392"/>
      <c r="B148" s="1181">
        <v>29</v>
      </c>
      <c r="C148" s="1187" t="s">
        <v>2582</v>
      </c>
      <c r="D148" s="1078" t="s">
        <v>7</v>
      </c>
      <c r="E148" s="1078" t="s">
        <v>678</v>
      </c>
      <c r="F148" s="554" cm="1">
        <f t="array" ref="F148:G148">'III CII'!F19:G19</f>
        <v>2.1497905000000004</v>
      </c>
      <c r="G148" s="874">
        <v>0</v>
      </c>
      <c r="I148" s="737" t="s">
        <v>1192</v>
      </c>
      <c r="J148" s="395"/>
    </row>
    <row r="149" spans="1:11" s="283" customFormat="1">
      <c r="A149" s="392"/>
      <c r="B149" s="1181"/>
      <c r="C149" s="1184"/>
      <c r="D149" s="1078" t="s">
        <v>7</v>
      </c>
      <c r="E149" s="1078" t="s">
        <v>445</v>
      </c>
      <c r="F149" s="554" cm="1">
        <f t="array" ref="F149:G149">'III CII'!F20:G20</f>
        <v>1.9348114500000004</v>
      </c>
      <c r="G149" s="874" t="str">
        <v>-</v>
      </c>
      <c r="I149" s="737" t="s">
        <v>1193</v>
      </c>
      <c r="J149" s="395"/>
    </row>
    <row r="150" spans="1:11" s="283" customFormat="1">
      <c r="A150" s="392"/>
      <c r="B150" s="1181"/>
      <c r="C150" s="1184"/>
      <c r="D150" s="1079" t="s">
        <v>7</v>
      </c>
      <c r="E150" s="1080" t="s">
        <v>679</v>
      </c>
      <c r="F150" s="554" cm="1">
        <f t="array" ref="F150:G150">'III CII'!F21:G21</f>
        <v>1.7413303050000004</v>
      </c>
      <c r="G150" s="874" t="str">
        <v>-</v>
      </c>
      <c r="I150" s="737" t="s">
        <v>1194</v>
      </c>
      <c r="J150" s="395"/>
    </row>
    <row r="151" spans="1:11" s="283" customFormat="1">
      <c r="A151" s="392"/>
      <c r="B151" s="1182"/>
      <c r="C151" s="1185"/>
      <c r="D151" s="1079" t="s">
        <v>7</v>
      </c>
      <c r="E151" s="1080" t="s">
        <v>34</v>
      </c>
      <c r="F151" s="554" cm="1">
        <f t="array" ref="F151:G151">'III CII'!F22:G22</f>
        <v>1.6020238806000004</v>
      </c>
      <c r="G151" s="874" t="str">
        <v>-</v>
      </c>
      <c r="I151" s="737" t="s">
        <v>1195</v>
      </c>
      <c r="J151" s="395"/>
    </row>
    <row r="152" spans="1:11" customFormat="1">
      <c r="A152" s="877"/>
      <c r="B152" s="1180">
        <v>30</v>
      </c>
      <c r="C152" s="1180" t="s">
        <v>2384</v>
      </c>
      <c r="D152" s="878" t="s">
        <v>7</v>
      </c>
      <c r="E152" s="878" t="s">
        <v>706</v>
      </c>
      <c r="F152" s="554">
        <f>_xlfn.XLOOKUP(I152,[1]I_CI_6!$AI:$AI,[1]I_CI_6!$T:$T)</f>
        <v>2</v>
      </c>
      <c r="G152" s="753"/>
      <c r="H152" s="283"/>
      <c r="I152" s="737" t="s">
        <v>1196</v>
      </c>
      <c r="K152" s="283"/>
    </row>
    <row r="153" spans="1:11" customFormat="1">
      <c r="A153" s="877"/>
      <c r="B153" s="1181"/>
      <c r="C153" s="1181"/>
      <c r="D153" s="879" t="s">
        <v>7</v>
      </c>
      <c r="E153" s="530" t="s">
        <v>678</v>
      </c>
      <c r="F153" s="554">
        <f>_xlfn.XLOOKUP(I153,[1]I_CI_6!$AI:$AI,[1]I_CI_6!$T:$T)</f>
        <v>1.91</v>
      </c>
      <c r="G153" s="753"/>
      <c r="H153" s="283"/>
      <c r="I153" s="737" t="s">
        <v>1197</v>
      </c>
      <c r="K153" s="283"/>
    </row>
    <row r="154" spans="1:11" customFormat="1">
      <c r="A154" s="877"/>
      <c r="B154" s="1181"/>
      <c r="C154" s="1181"/>
      <c r="D154" s="879" t="s">
        <v>7</v>
      </c>
      <c r="E154" s="530" t="s">
        <v>445</v>
      </c>
      <c r="F154" s="554">
        <f>_xlfn.XLOOKUP(I154,[1]I_CI_6!$AI:$AI,[1]I_CI_6!$T:$T)</f>
        <v>1.83</v>
      </c>
      <c r="G154" s="753"/>
      <c r="H154" s="283"/>
      <c r="I154" s="737" t="s">
        <v>1198</v>
      </c>
      <c r="K154" s="283"/>
    </row>
    <row r="155" spans="1:11" customFormat="1">
      <c r="A155" s="877"/>
      <c r="B155" s="1182"/>
      <c r="C155" s="1182"/>
      <c r="D155" s="879" t="s">
        <v>7</v>
      </c>
      <c r="E155" s="530" t="s">
        <v>34</v>
      </c>
      <c r="F155" s="554">
        <f>_xlfn.XLOOKUP(I155,[1]I_CI_6!$AI:$AI,[1]I_CI_6!$T:$T)</f>
        <v>1.74</v>
      </c>
      <c r="G155" s="753"/>
      <c r="H155" s="283"/>
      <c r="I155" s="737" t="s">
        <v>1199</v>
      </c>
      <c r="K155" s="283"/>
    </row>
    <row r="156" spans="1:11" s="283" customFormat="1">
      <c r="A156" s="392"/>
      <c r="B156" s="1180">
        <v>31</v>
      </c>
      <c r="C156" s="1183" t="s">
        <v>707</v>
      </c>
      <c r="D156" s="530" t="s">
        <v>7</v>
      </c>
      <c r="E156" s="530" t="s">
        <v>678</v>
      </c>
      <c r="F156" s="554">
        <f>_xlfn.XLOOKUP(I156,[1]I_CI_6!$AI:$AI,[1]I_CI_6!$T:$T)</f>
        <v>1.8565000000000003</v>
      </c>
      <c r="G156" s="753"/>
      <c r="I156" s="737" t="s">
        <v>1200</v>
      </c>
    </row>
    <row r="157" spans="1:11" s="283" customFormat="1">
      <c r="A157" s="392"/>
      <c r="B157" s="1181"/>
      <c r="C157" s="1184"/>
      <c r="D157" s="530" t="s">
        <v>7</v>
      </c>
      <c r="E157" s="530" t="s">
        <v>445</v>
      </c>
      <c r="F157" s="554">
        <f>_xlfn.XLOOKUP(I157,[1]I_CI_6!$AI:$AI,[1]I_CI_6!$T:$T)</f>
        <v>1.78</v>
      </c>
      <c r="G157" s="753"/>
      <c r="I157" s="737" t="s">
        <v>1201</v>
      </c>
    </row>
    <row r="158" spans="1:11" s="283" customFormat="1">
      <c r="A158" s="392"/>
      <c r="B158" s="1181"/>
      <c r="C158" s="1184"/>
      <c r="D158" s="530" t="s">
        <v>7</v>
      </c>
      <c r="E158" s="530" t="s">
        <v>679</v>
      </c>
      <c r="F158" s="554">
        <f>_xlfn.XLOOKUP(I158,[1]I_CI_6!$AI:$AI,[1]I_CI_6!$T:$T)</f>
        <v>1.7</v>
      </c>
      <c r="G158" s="753"/>
      <c r="I158" s="737" t="s">
        <v>1202</v>
      </c>
    </row>
    <row r="159" spans="1:11" s="283" customFormat="1">
      <c r="A159" s="392"/>
      <c r="B159" s="1182"/>
      <c r="C159" s="1185"/>
      <c r="D159" s="530" t="s">
        <v>7</v>
      </c>
      <c r="E159" s="530" t="s">
        <v>34</v>
      </c>
      <c r="F159" s="554">
        <f>_xlfn.XLOOKUP(I159,[1]I_CI_6!$AI:$AI,[1]I_CI_6!$T:$T)</f>
        <v>1.6192</v>
      </c>
      <c r="G159" s="753"/>
      <c r="I159" s="737" t="s">
        <v>1203</v>
      </c>
    </row>
    <row r="160" spans="1:11" s="283" customFormat="1">
      <c r="A160" s="392"/>
      <c r="B160" s="1180">
        <v>32</v>
      </c>
      <c r="C160" s="1183" t="s">
        <v>708</v>
      </c>
      <c r="D160" s="530" t="s">
        <v>7</v>
      </c>
      <c r="E160" s="879" t="s">
        <v>706</v>
      </c>
      <c r="F160" s="554">
        <f>_xlfn.XLOOKUP(I160,[1]I_CI_6!$AI:$AI,[1]I_CI_6!$T:$T)</f>
        <v>1.76</v>
      </c>
      <c r="G160" s="753"/>
      <c r="I160" s="737" t="s">
        <v>1204</v>
      </c>
    </row>
    <row r="161" spans="1:9" s="283" customFormat="1">
      <c r="A161" s="392"/>
      <c r="B161" s="1181"/>
      <c r="C161" s="1184"/>
      <c r="D161" s="530" t="s">
        <v>7</v>
      </c>
      <c r="E161" s="530" t="s">
        <v>678</v>
      </c>
      <c r="F161" s="554">
        <f>_xlfn.XLOOKUP(I161,[1]I_CI_6!$AI:$AI,[1]I_CI_6!$T:$T)</f>
        <v>1.69</v>
      </c>
      <c r="G161" s="753"/>
      <c r="I161" s="737" t="s">
        <v>1205</v>
      </c>
    </row>
    <row r="162" spans="1:9" s="283" customFormat="1">
      <c r="A162" s="392"/>
      <c r="B162" s="1181"/>
      <c r="C162" s="1184"/>
      <c r="D162" s="530" t="s">
        <v>7</v>
      </c>
      <c r="E162" s="530" t="s">
        <v>445</v>
      </c>
      <c r="F162" s="554">
        <f>_xlfn.XLOOKUP(I162,[1]I_CI_6!$AI:$AI,[1]I_CI_6!$T:$T)</f>
        <v>1.63</v>
      </c>
      <c r="G162" s="753"/>
      <c r="I162" s="737" t="s">
        <v>1206</v>
      </c>
    </row>
    <row r="163" spans="1:9" s="283" customFormat="1">
      <c r="A163" s="392"/>
      <c r="B163" s="1182"/>
      <c r="C163" s="1185"/>
      <c r="D163" s="530" t="s">
        <v>7</v>
      </c>
      <c r="E163" s="530" t="s">
        <v>34</v>
      </c>
      <c r="F163" s="554">
        <f>_xlfn.XLOOKUP(I163,[1]I_CI_6!$AI:$AI,[1]I_CI_6!$T:$T)</f>
        <v>1.56</v>
      </c>
      <c r="G163" s="753"/>
      <c r="I163" s="737" t="s">
        <v>1207</v>
      </c>
    </row>
    <row r="164" spans="1:9" customFormat="1" ht="15">
      <c r="A164" s="877"/>
      <c r="B164" s="1180">
        <v>33</v>
      </c>
      <c r="C164" s="1188" t="s">
        <v>709</v>
      </c>
      <c r="D164" s="879" t="s">
        <v>7</v>
      </c>
      <c r="E164" s="879" t="s">
        <v>706</v>
      </c>
      <c r="F164" s="554">
        <f>F165+0.02</f>
        <v>1.74</v>
      </c>
      <c r="G164" s="753"/>
      <c r="I164" s="1077"/>
    </row>
    <row r="165" spans="1:9" customFormat="1" ht="15">
      <c r="A165" s="877"/>
      <c r="B165" s="1181"/>
      <c r="C165" s="1189"/>
      <c r="D165" s="879" t="s">
        <v>7</v>
      </c>
      <c r="E165" s="530" t="s">
        <v>678</v>
      </c>
      <c r="F165" s="554">
        <f>_xlfn.XLOOKUP(I165,[1]I_CI_6!$AI:$AI,[1]I_CI_6!$T:$T)</f>
        <v>1.72</v>
      </c>
      <c r="G165" s="753"/>
      <c r="I165" s="737" t="s">
        <v>1208</v>
      </c>
    </row>
    <row r="166" spans="1:9" customFormat="1" ht="15">
      <c r="A166" s="877"/>
      <c r="B166" s="1181"/>
      <c r="C166" s="1189"/>
      <c r="D166" s="879" t="s">
        <v>7</v>
      </c>
      <c r="E166" s="530" t="s">
        <v>445</v>
      </c>
      <c r="F166" s="554">
        <f>_xlfn.XLOOKUP(I166,[1]I_CI_6!$AI:$AI,[1]I_CI_6!$T:$T)</f>
        <v>1.66</v>
      </c>
      <c r="G166" s="753"/>
      <c r="I166" s="737" t="s">
        <v>1209</v>
      </c>
    </row>
    <row r="167" spans="1:9" customFormat="1" ht="15">
      <c r="A167" s="877"/>
      <c r="B167" s="1181"/>
      <c r="C167" s="1190"/>
      <c r="D167" s="879" t="s">
        <v>7</v>
      </c>
      <c r="E167" s="530" t="s">
        <v>34</v>
      </c>
      <c r="F167" s="554">
        <f>_xlfn.XLOOKUP(I167,[1]I_CI_6!$AI:$AI,[1]I_CI_6!$T:$T)</f>
        <v>1.54</v>
      </c>
      <c r="G167" s="753"/>
      <c r="I167" s="737" t="s">
        <v>1210</v>
      </c>
    </row>
    <row r="168" spans="1:9" s="283" customFormat="1">
      <c r="A168" s="392"/>
      <c r="B168" s="1186">
        <v>34</v>
      </c>
      <c r="C168" s="1183" t="s">
        <v>710</v>
      </c>
      <c r="D168" s="880" t="s">
        <v>7</v>
      </c>
      <c r="E168" s="879" t="s">
        <v>706</v>
      </c>
      <c r="F168" s="554">
        <f>F164</f>
        <v>1.74</v>
      </c>
      <c r="G168" s="754"/>
      <c r="I168" s="759"/>
    </row>
    <row r="169" spans="1:9" s="283" customFormat="1">
      <c r="A169" s="392"/>
      <c r="B169" s="1186"/>
      <c r="C169" s="1184"/>
      <c r="D169" s="530" t="s">
        <v>7</v>
      </c>
      <c r="E169" s="530" t="s">
        <v>678</v>
      </c>
      <c r="F169" s="554">
        <f>_xlfn.XLOOKUP(I169,[1]I_CI_6!$AI:$AI,[1]I_CI_6!$T:$T)</f>
        <v>1.72</v>
      </c>
      <c r="G169" s="753"/>
      <c r="I169" s="737" t="s">
        <v>1208</v>
      </c>
    </row>
    <row r="170" spans="1:9" s="283" customFormat="1">
      <c r="A170" s="392"/>
      <c r="B170" s="1186"/>
      <c r="C170" s="1184"/>
      <c r="D170" s="530" t="s">
        <v>7</v>
      </c>
      <c r="E170" s="530" t="s">
        <v>445</v>
      </c>
      <c r="F170" s="554">
        <f>_xlfn.XLOOKUP(I170,[1]I_CI_6!$AI:$AI,[1]I_CI_6!$T:$T)</f>
        <v>1.66</v>
      </c>
      <c r="G170" s="753"/>
      <c r="I170" s="737" t="s">
        <v>1209</v>
      </c>
    </row>
    <row r="171" spans="1:9" s="283" customFormat="1">
      <c r="A171" s="392"/>
      <c r="B171" s="1186"/>
      <c r="C171" s="1185"/>
      <c r="D171" s="530" t="s">
        <v>7</v>
      </c>
      <c r="E171" s="530" t="s">
        <v>34</v>
      </c>
      <c r="F171" s="554">
        <f>_xlfn.XLOOKUP(I171,[1]I_CI_6!$AI:$AI,[1]I_CI_6!$T:$T)</f>
        <v>1.54</v>
      </c>
      <c r="G171" s="753"/>
      <c r="I171" s="737" t="s">
        <v>1210</v>
      </c>
    </row>
    <row r="172" spans="1:9" s="283" customFormat="1">
      <c r="A172" s="392"/>
      <c r="B172" s="1180">
        <v>35</v>
      </c>
      <c r="C172" s="1183" t="s">
        <v>711</v>
      </c>
      <c r="D172" s="530" t="s">
        <v>7</v>
      </c>
      <c r="E172" s="530" t="s">
        <v>678</v>
      </c>
      <c r="F172" s="554">
        <f>_xlfn.XLOOKUP(I172,[1]I_CI_6!$AI:$AI,[1]I_CI_6!$T:$T)</f>
        <v>1.8</v>
      </c>
      <c r="G172" s="753"/>
      <c r="I172" s="737" t="s">
        <v>1211</v>
      </c>
    </row>
    <row r="173" spans="1:9" s="283" customFormat="1">
      <c r="A173" s="392"/>
      <c r="B173" s="1181"/>
      <c r="C173" s="1184"/>
      <c r="D173" s="530" t="s">
        <v>7</v>
      </c>
      <c r="E173" s="530" t="s">
        <v>445</v>
      </c>
      <c r="F173" s="554">
        <f>_xlfn.XLOOKUP(I173,[1]I_CI_6!$AI:$AI,[1]I_CI_6!$T:$T)</f>
        <v>1.73</v>
      </c>
      <c r="G173" s="753"/>
      <c r="I173" s="737" t="s">
        <v>1212</v>
      </c>
    </row>
    <row r="174" spans="1:9" s="283" customFormat="1">
      <c r="A174" s="392"/>
      <c r="B174" s="1181"/>
      <c r="C174" s="1184"/>
      <c r="D174" s="530" t="s">
        <v>7</v>
      </c>
      <c r="E174" s="530" t="s">
        <v>679</v>
      </c>
      <c r="F174" s="554">
        <f>_xlfn.XLOOKUP(I174,[1]I_CI_6!$AI:$AI,[1]I_CI_6!$T:$T)</f>
        <v>1.66</v>
      </c>
      <c r="G174" s="753"/>
      <c r="I174" s="737" t="s">
        <v>1213</v>
      </c>
    </row>
    <row r="175" spans="1:9" s="283" customFormat="1">
      <c r="A175" s="392"/>
      <c r="B175" s="1182"/>
      <c r="C175" s="1185"/>
      <c r="D175" s="530" t="s">
        <v>7</v>
      </c>
      <c r="E175" s="530" t="s">
        <v>34</v>
      </c>
      <c r="F175" s="554">
        <f>_xlfn.XLOOKUP(I175,[1]I_CI_6!$AI:$AI,[1]I_CI_6!$T:$T)</f>
        <v>1.6</v>
      </c>
      <c r="G175" s="753"/>
      <c r="I175" s="737" t="s">
        <v>1214</v>
      </c>
    </row>
    <row r="176" spans="1:9" s="283" customFormat="1">
      <c r="A176" s="392"/>
      <c r="B176" s="1186">
        <v>36</v>
      </c>
      <c r="C176" s="1183" t="s">
        <v>705</v>
      </c>
      <c r="D176" s="530" t="s">
        <v>32</v>
      </c>
      <c r="E176" s="530" t="s">
        <v>678</v>
      </c>
      <c r="F176" s="554">
        <f>_xlfn.XLOOKUP(I176,[1]I_CI_6!$AI:$AI,[1]I_CI_6!$T:$T)</f>
        <v>1.69</v>
      </c>
      <c r="G176" s="753"/>
      <c r="I176" s="737" t="s">
        <v>1215</v>
      </c>
    </row>
    <row r="177" spans="1:11" s="283" customFormat="1">
      <c r="A177" s="392"/>
      <c r="B177" s="1186"/>
      <c r="C177" s="1184"/>
      <c r="D177" s="530" t="s">
        <v>32</v>
      </c>
      <c r="E177" s="530" t="s">
        <v>445</v>
      </c>
      <c r="F177" s="554">
        <f>_xlfn.XLOOKUP(I177,[1]I_CI_6!$AI:$AI,[1]I_CI_6!$T:$T)</f>
        <v>1.62</v>
      </c>
      <c r="G177" s="753"/>
      <c r="I177" s="737" t="s">
        <v>1216</v>
      </c>
    </row>
    <row r="178" spans="1:11" s="283" customFormat="1">
      <c r="A178" s="392"/>
      <c r="B178" s="1186"/>
      <c r="C178" s="1184"/>
      <c r="D178" s="530" t="s">
        <v>32</v>
      </c>
      <c r="E178" s="530" t="s">
        <v>679</v>
      </c>
      <c r="F178" s="554">
        <f>_xlfn.XLOOKUP(I178,[1]I_CI_6!$AI:$AI,[1]I_CI_6!$T:$T)</f>
        <v>1.56</v>
      </c>
      <c r="G178" s="753"/>
      <c r="I178" s="737" t="s">
        <v>1217</v>
      </c>
    </row>
    <row r="179" spans="1:11" s="283" customFormat="1">
      <c r="A179" s="392"/>
      <c r="B179" s="1186"/>
      <c r="C179" s="1185"/>
      <c r="D179" s="530" t="s">
        <v>32</v>
      </c>
      <c r="E179" s="530" t="s">
        <v>34</v>
      </c>
      <c r="F179" s="554">
        <f>_xlfn.XLOOKUP(I179,[1]I_CI_6!$AI:$AI,[1]I_CI_6!$T:$T)</f>
        <v>1.5</v>
      </c>
      <c r="G179" s="875"/>
      <c r="I179" s="737" t="s">
        <v>1218</v>
      </c>
    </row>
    <row r="180" spans="1:11" s="283" customFormat="1">
      <c r="A180" s="392"/>
      <c r="B180" s="1181">
        <v>37</v>
      </c>
      <c r="C180" s="1187" t="s">
        <v>2583</v>
      </c>
      <c r="D180" s="530" t="s">
        <v>32</v>
      </c>
      <c r="E180" s="530" t="s">
        <v>678</v>
      </c>
      <c r="F180" s="554" cm="1">
        <f t="array" ref="F180:G180">'III CII'!F23:G23</f>
        <v>1.9348114500000004</v>
      </c>
      <c r="G180" s="876" t="str">
        <v>-</v>
      </c>
      <c r="I180" s="737" t="s">
        <v>1215</v>
      </c>
      <c r="J180" s="395"/>
      <c r="K180" s="395"/>
    </row>
    <row r="181" spans="1:11" s="283" customFormat="1">
      <c r="A181" s="392"/>
      <c r="B181" s="1181"/>
      <c r="C181" s="1184"/>
      <c r="D181" s="530" t="s">
        <v>32</v>
      </c>
      <c r="E181" s="530" t="s">
        <v>445</v>
      </c>
      <c r="F181" s="554" cm="1">
        <f t="array" ref="F181:G181">'III CII'!F24:G24</f>
        <v>1.7413303050000004</v>
      </c>
      <c r="G181" s="876" t="str">
        <v>-</v>
      </c>
      <c r="I181" s="737" t="s">
        <v>1216</v>
      </c>
      <c r="J181" s="395"/>
      <c r="K181" s="395"/>
    </row>
    <row r="182" spans="1:11" s="283" customFormat="1">
      <c r="A182" s="392"/>
      <c r="B182" s="1181"/>
      <c r="C182" s="1184"/>
      <c r="D182" s="530" t="s">
        <v>32</v>
      </c>
      <c r="E182" s="530" t="s">
        <v>679</v>
      </c>
      <c r="F182" s="554" cm="1">
        <f t="array" ref="F182:G182">'III CII'!F25:G25</f>
        <v>1.5671972745000005</v>
      </c>
      <c r="G182" s="876" t="str">
        <v>-</v>
      </c>
      <c r="I182" s="737" t="s">
        <v>1217</v>
      </c>
      <c r="J182" s="395"/>
      <c r="K182" s="395"/>
    </row>
    <row r="183" spans="1:11" s="283" customFormat="1">
      <c r="A183" s="392"/>
      <c r="B183" s="1182"/>
      <c r="C183" s="1185"/>
      <c r="D183" s="530" t="s">
        <v>32</v>
      </c>
      <c r="E183" s="530" t="s">
        <v>34</v>
      </c>
      <c r="F183" s="554" cm="1">
        <f t="array" ref="F183:G183">'III CII'!F26:G26</f>
        <v>1.5219226865700004</v>
      </c>
      <c r="G183" s="876" t="str">
        <v>-</v>
      </c>
      <c r="I183" s="737" t="s">
        <v>1218</v>
      </c>
      <c r="J183" s="395"/>
      <c r="K183" s="395"/>
    </row>
    <row r="184" spans="1:11" customFormat="1">
      <c r="A184" s="877"/>
      <c r="B184" s="1180">
        <v>38</v>
      </c>
      <c r="C184" s="1180" t="s">
        <v>2385</v>
      </c>
      <c r="D184" s="879" t="s">
        <v>32</v>
      </c>
      <c r="E184" s="530" t="s">
        <v>678</v>
      </c>
      <c r="F184" s="554">
        <f>_xlfn.XLOOKUP(I184,[1]I_CI_6!$AI:$AI,[1]I_CI_6!$T:$T)</f>
        <v>1.73</v>
      </c>
      <c r="G184" s="753"/>
      <c r="H184" s="283"/>
      <c r="I184" s="737" t="s">
        <v>1219</v>
      </c>
    </row>
    <row r="185" spans="1:11" customFormat="1">
      <c r="A185" s="877"/>
      <c r="B185" s="1181"/>
      <c r="C185" s="1181"/>
      <c r="D185" s="879" t="s">
        <v>32</v>
      </c>
      <c r="E185" s="530" t="s">
        <v>445</v>
      </c>
      <c r="F185" s="554">
        <f>_xlfn.XLOOKUP(I185,[1]I_CI_6!$AI:$AI,[1]I_CI_6!$T:$T)</f>
        <v>1.65</v>
      </c>
      <c r="G185" s="753"/>
      <c r="H185" s="283"/>
      <c r="I185" s="737" t="s">
        <v>1220</v>
      </c>
    </row>
    <row r="186" spans="1:11" customFormat="1">
      <c r="A186" s="877"/>
      <c r="B186" s="1181"/>
      <c r="C186" s="1181"/>
      <c r="D186" s="879" t="s">
        <v>32</v>
      </c>
      <c r="E186" s="530" t="s">
        <v>679</v>
      </c>
      <c r="F186" s="554">
        <f>_xlfn.XLOOKUP(I186,[1]I_CI_6!$AI:$AI,[1]I_CI_6!$T:$T)</f>
        <v>1.59</v>
      </c>
      <c r="G186" s="753"/>
      <c r="H186" s="283"/>
      <c r="I186" s="737" t="s">
        <v>1221</v>
      </c>
    </row>
    <row r="187" spans="1:11" customFormat="1">
      <c r="A187" s="877"/>
      <c r="B187" s="1182"/>
      <c r="C187" s="1182"/>
      <c r="D187" s="879" t="s">
        <v>32</v>
      </c>
      <c r="E187" s="530" t="s">
        <v>34</v>
      </c>
      <c r="F187" s="554">
        <f>_xlfn.XLOOKUP(I187,[1]I_CI_6!$AI:$AI,[1]I_CI_6!$T:$T)</f>
        <v>1.52</v>
      </c>
      <c r="G187" s="753"/>
      <c r="H187" s="283"/>
      <c r="I187" s="737" t="s">
        <v>1222</v>
      </c>
    </row>
    <row r="188" spans="1:11" s="283" customFormat="1">
      <c r="A188" s="392"/>
      <c r="B188" s="1180">
        <v>39</v>
      </c>
      <c r="C188" s="1183" t="s">
        <v>712</v>
      </c>
      <c r="D188" s="530" t="s">
        <v>32</v>
      </c>
      <c r="E188" s="530" t="s">
        <v>678</v>
      </c>
      <c r="F188" s="554">
        <f>_xlfn.XLOOKUP(I188,[1]I_CI_6!$AI:$AI,[1]I_CI_6!$T:$T)</f>
        <v>1.69</v>
      </c>
      <c r="G188" s="753"/>
      <c r="I188" s="737" t="s">
        <v>1223</v>
      </c>
    </row>
    <row r="189" spans="1:11" s="283" customFormat="1">
      <c r="A189" s="392"/>
      <c r="B189" s="1181"/>
      <c r="C189" s="1184"/>
      <c r="D189" s="530" t="s">
        <v>32</v>
      </c>
      <c r="E189" s="530" t="s">
        <v>445</v>
      </c>
      <c r="F189" s="554">
        <f>_xlfn.XLOOKUP(I189,[1]I_CI_6!$AI:$AI,[1]I_CI_6!$T:$T)</f>
        <v>1.62</v>
      </c>
      <c r="G189" s="753"/>
      <c r="I189" s="737" t="s">
        <v>1224</v>
      </c>
    </row>
    <row r="190" spans="1:11" s="283" customFormat="1">
      <c r="A190" s="392"/>
      <c r="B190" s="1181"/>
      <c r="C190" s="1184"/>
      <c r="D190" s="530" t="s">
        <v>32</v>
      </c>
      <c r="E190" s="530" t="s">
        <v>679</v>
      </c>
      <c r="F190" s="554">
        <f>_xlfn.XLOOKUP(I190,[1]I_CI_6!$AI:$AI,[1]I_CI_6!$T:$T)</f>
        <v>1.56</v>
      </c>
      <c r="G190" s="753"/>
      <c r="I190" s="737" t="s">
        <v>1225</v>
      </c>
    </row>
    <row r="191" spans="1:11" s="283" customFormat="1">
      <c r="A191" s="392"/>
      <c r="B191" s="1182"/>
      <c r="C191" s="1185"/>
      <c r="D191" s="530" t="s">
        <v>32</v>
      </c>
      <c r="E191" s="530" t="s">
        <v>34</v>
      </c>
      <c r="F191" s="554">
        <f>_xlfn.XLOOKUP(I191,[1]I_CI_6!$AI:$AI,[1]I_CI_6!$T:$T)</f>
        <v>1.5</v>
      </c>
      <c r="G191" s="753"/>
      <c r="I191" s="737" t="s">
        <v>1226</v>
      </c>
    </row>
    <row r="192" spans="1:11" s="283" customFormat="1">
      <c r="A192" s="392"/>
      <c r="B192" s="1180">
        <v>40</v>
      </c>
      <c r="C192" s="1183" t="s">
        <v>714</v>
      </c>
      <c r="D192" s="530" t="s">
        <v>32</v>
      </c>
      <c r="E192" s="530" t="s">
        <v>678</v>
      </c>
      <c r="F192" s="554">
        <f>_xlfn.XLOOKUP(I192,[1]I_CI_6!$AI:$AI,[1]I_CI_6!$T:$T)</f>
        <v>1.63</v>
      </c>
      <c r="G192" s="753"/>
      <c r="I192" s="737" t="s">
        <v>1227</v>
      </c>
    </row>
    <row r="193" spans="1:10" s="283" customFormat="1">
      <c r="A193" s="392"/>
      <c r="B193" s="1181"/>
      <c r="C193" s="1184"/>
      <c r="D193" s="530" t="s">
        <v>32</v>
      </c>
      <c r="E193" s="530" t="s">
        <v>445</v>
      </c>
      <c r="F193" s="554">
        <f>_xlfn.XLOOKUP(I193,[1]I_CI_6!$AI:$AI,[1]I_CI_6!$T:$T)</f>
        <v>1.56</v>
      </c>
      <c r="G193" s="753"/>
      <c r="I193" s="737" t="s">
        <v>1228</v>
      </c>
    </row>
    <row r="194" spans="1:10" s="283" customFormat="1">
      <c r="A194" s="392"/>
      <c r="B194" s="1181"/>
      <c r="C194" s="1184"/>
      <c r="D194" s="530" t="s">
        <v>32</v>
      </c>
      <c r="E194" s="530" t="s">
        <v>679</v>
      </c>
      <c r="F194" s="554">
        <f>_xlfn.XLOOKUP(I194,[1]I_CI_6!$AI:$AI,[1]I_CI_6!$T:$T)</f>
        <v>1.51</v>
      </c>
      <c r="G194" s="753"/>
      <c r="I194" s="737" t="s">
        <v>1229</v>
      </c>
    </row>
    <row r="195" spans="1:10" s="283" customFormat="1">
      <c r="A195" s="392"/>
      <c r="B195" s="1182"/>
      <c r="C195" s="1185"/>
      <c r="D195" s="530" t="s">
        <v>32</v>
      </c>
      <c r="E195" s="530" t="s">
        <v>34</v>
      </c>
      <c r="F195" s="554">
        <f>_xlfn.XLOOKUP(I195,[1]I_CI_6!$AI:$AI,[1]I_CI_6!$T:$T)</f>
        <v>1.45</v>
      </c>
      <c r="G195" s="753"/>
      <c r="I195" s="737" t="s">
        <v>1230</v>
      </c>
    </row>
    <row r="196" spans="1:10" s="283" customFormat="1">
      <c r="A196" s="392"/>
      <c r="B196" s="1180">
        <v>41</v>
      </c>
      <c r="C196" s="1183" t="s">
        <v>713</v>
      </c>
      <c r="D196" s="530" t="s">
        <v>32</v>
      </c>
      <c r="E196" s="530" t="s">
        <v>678</v>
      </c>
      <c r="F196" s="554">
        <f>_xlfn.XLOOKUP(I196,[1]I_CI_6!$AI:$AI,[1]I_CI_6!$T:$T)</f>
        <v>1.59</v>
      </c>
      <c r="G196" s="753"/>
      <c r="I196" s="737" t="s">
        <v>1231</v>
      </c>
    </row>
    <row r="197" spans="1:10" s="283" customFormat="1">
      <c r="A197" s="392"/>
      <c r="B197" s="1181"/>
      <c r="C197" s="1184"/>
      <c r="D197" s="530" t="s">
        <v>32</v>
      </c>
      <c r="E197" s="530" t="s">
        <v>445</v>
      </c>
      <c r="F197" s="554">
        <f>_xlfn.XLOOKUP(I197,[1]I_CI_6!$AI:$AI,[1]I_CI_6!$T:$T)</f>
        <v>1.54</v>
      </c>
      <c r="G197" s="753"/>
      <c r="I197" s="737" t="s">
        <v>1232</v>
      </c>
    </row>
    <row r="198" spans="1:10" s="283" customFormat="1">
      <c r="A198" s="392"/>
      <c r="B198" s="1181"/>
      <c r="C198" s="1184"/>
      <c r="D198" s="530" t="s">
        <v>32</v>
      </c>
      <c r="E198" s="530" t="s">
        <v>679</v>
      </c>
      <c r="F198" s="554">
        <f>F197-0.04</f>
        <v>1.5</v>
      </c>
      <c r="G198" s="753"/>
      <c r="I198" s="737"/>
    </row>
    <row r="199" spans="1:10" s="283" customFormat="1">
      <c r="A199" s="392"/>
      <c r="B199" s="1182"/>
      <c r="C199" s="1185"/>
      <c r="D199" s="530" t="s">
        <v>32</v>
      </c>
      <c r="E199" s="530" t="s">
        <v>34</v>
      </c>
      <c r="F199" s="554">
        <f>_xlfn.XLOOKUP(I199,[1]I_CI_6!$AI:$AI,[1]I_CI_6!$T:$T)</f>
        <v>1.48</v>
      </c>
      <c r="G199" s="753"/>
      <c r="I199" s="737" t="s">
        <v>1233</v>
      </c>
    </row>
    <row r="200" spans="1:10" s="283" customFormat="1">
      <c r="A200" s="392"/>
      <c r="B200" s="1180">
        <v>42</v>
      </c>
      <c r="C200" s="1183" t="s">
        <v>715</v>
      </c>
      <c r="D200" s="530" t="s">
        <v>32</v>
      </c>
      <c r="E200" s="530" t="s">
        <v>678</v>
      </c>
      <c r="F200" s="554">
        <f>_xlfn.XLOOKUP(I200,[1]I_CI_6!$AI:$AI,[1]I_CI_6!$T:$T)</f>
        <v>1.65</v>
      </c>
      <c r="G200" s="753"/>
      <c r="I200" s="737" t="s">
        <v>1234</v>
      </c>
    </row>
    <row r="201" spans="1:10" s="283" customFormat="1">
      <c r="A201" s="392"/>
      <c r="B201" s="1181"/>
      <c r="C201" s="1184"/>
      <c r="D201" s="530" t="s">
        <v>32</v>
      </c>
      <c r="E201" s="530" t="s">
        <v>445</v>
      </c>
      <c r="F201" s="554">
        <f>_xlfn.XLOOKUP(I201,[1]I_CI_6!$AI:$AI,[1]I_CI_6!$T:$T)</f>
        <v>1.59</v>
      </c>
      <c r="G201" s="753"/>
      <c r="I201" s="737" t="s">
        <v>1235</v>
      </c>
    </row>
    <row r="202" spans="1:10" s="283" customFormat="1">
      <c r="A202" s="392"/>
      <c r="B202" s="1181"/>
      <c r="C202" s="1184"/>
      <c r="D202" s="530" t="s">
        <v>32</v>
      </c>
      <c r="E202" s="530" t="s">
        <v>679</v>
      </c>
      <c r="F202" s="554">
        <f>_xlfn.XLOOKUP(I202,[1]I_CI_6!$AI:$AI,[1]I_CI_6!$T:$T)</f>
        <v>1.53</v>
      </c>
      <c r="G202" s="753"/>
      <c r="I202" s="737" t="s">
        <v>1236</v>
      </c>
    </row>
    <row r="203" spans="1:10" s="283" customFormat="1">
      <c r="A203" s="392"/>
      <c r="B203" s="1182"/>
      <c r="C203" s="1185"/>
      <c r="D203" s="530" t="s">
        <v>32</v>
      </c>
      <c r="E203" s="530" t="s">
        <v>34</v>
      </c>
      <c r="F203" s="554">
        <f>_xlfn.XLOOKUP(I203,[1]I_CI_6!$AI:$AI,[1]I_CI_6!$T:$T)</f>
        <v>1.48</v>
      </c>
      <c r="G203" s="753"/>
      <c r="I203" s="737" t="s">
        <v>1237</v>
      </c>
    </row>
    <row r="204" spans="1:10" s="283" customFormat="1">
      <c r="A204" s="392"/>
      <c r="B204" s="1186">
        <v>43</v>
      </c>
      <c r="C204" s="1183" t="s">
        <v>705</v>
      </c>
      <c r="D204" s="530" t="s">
        <v>33</v>
      </c>
      <c r="E204" s="530" t="s">
        <v>2654</v>
      </c>
      <c r="F204" s="554">
        <f>_xlfn.XLOOKUP(I204,[1]I_CI_6!$AI:$AI,[1]I_CI_6!$T:$T)</f>
        <v>1.6</v>
      </c>
      <c r="G204" s="753"/>
      <c r="I204" s="737" t="s">
        <v>1238</v>
      </c>
    </row>
    <row r="205" spans="1:10" s="283" customFormat="1">
      <c r="A205" s="392"/>
      <c r="B205" s="1186"/>
      <c r="C205" s="1184"/>
      <c r="D205" s="530" t="s">
        <v>33</v>
      </c>
      <c r="E205" s="530" t="s">
        <v>2655</v>
      </c>
      <c r="F205" s="554">
        <f>_xlfn.XLOOKUP(I205,[1]I_CI_6!$AI:$AI,[1]I_CI_6!$T:$T)</f>
        <v>1.54</v>
      </c>
      <c r="G205" s="753"/>
      <c r="I205" s="737" t="s">
        <v>1239</v>
      </c>
    </row>
    <row r="206" spans="1:10" s="283" customFormat="1">
      <c r="A206" s="392"/>
      <c r="B206" s="1186"/>
      <c r="C206" s="1184"/>
      <c r="D206" s="530" t="s">
        <v>33</v>
      </c>
      <c r="E206" s="530" t="s">
        <v>2656</v>
      </c>
      <c r="F206" s="554">
        <f>_xlfn.XLOOKUP(I206,[1]I_CI_6!$AI:$AI,[1]I_CI_6!$T:$T)</f>
        <v>1.48</v>
      </c>
      <c r="G206" s="753"/>
      <c r="I206" s="737" t="s">
        <v>1240</v>
      </c>
    </row>
    <row r="207" spans="1:10" s="283" customFormat="1">
      <c r="A207" s="392"/>
      <c r="B207" s="1186"/>
      <c r="C207" s="1185"/>
      <c r="D207" s="530" t="s">
        <v>33</v>
      </c>
      <c r="E207" s="530" t="s">
        <v>365</v>
      </c>
      <c r="F207" s="554">
        <f>_xlfn.XLOOKUP(I207,[1]I_CI_6!$AI:$AI,[1]I_CI_6!$T:$T)</f>
        <v>1.43</v>
      </c>
      <c r="G207" s="875"/>
      <c r="I207" s="737" t="s">
        <v>1241</v>
      </c>
    </row>
    <row r="208" spans="1:10" s="283" customFormat="1">
      <c r="A208" s="392"/>
      <c r="B208" s="1181">
        <v>44</v>
      </c>
      <c r="C208" s="1187" t="s">
        <v>2584</v>
      </c>
      <c r="D208" s="530" t="s">
        <v>37</v>
      </c>
      <c r="E208" s="530" t="s">
        <v>2654</v>
      </c>
      <c r="F208" s="554" cm="1">
        <f t="array" ref="F208:G208">'III CII'!F27:G27</f>
        <v>1.7735771625000005</v>
      </c>
      <c r="G208" s="875" t="str">
        <v>-</v>
      </c>
      <c r="I208" s="737" t="s">
        <v>1238</v>
      </c>
      <c r="J208" s="395"/>
    </row>
    <row r="209" spans="1:10" s="283" customFormat="1">
      <c r="A209" s="392"/>
      <c r="B209" s="1181"/>
      <c r="C209" s="1184"/>
      <c r="D209" s="530" t="s">
        <v>37</v>
      </c>
      <c r="E209" s="530" t="s">
        <v>2655</v>
      </c>
      <c r="F209" s="554" cm="1">
        <f t="array" ref="F209:G209">'III CII'!F28:G28</f>
        <v>1.6445897325000005</v>
      </c>
      <c r="G209" s="875" t="str">
        <v>-</v>
      </c>
      <c r="I209" s="737" t="s">
        <v>1239</v>
      </c>
      <c r="J209" s="395"/>
    </row>
    <row r="210" spans="1:10" s="283" customFormat="1">
      <c r="A210" s="392"/>
      <c r="B210" s="1181"/>
      <c r="C210" s="1184"/>
      <c r="D210" s="530" t="s">
        <v>37</v>
      </c>
      <c r="E210" s="530" t="s">
        <v>2656</v>
      </c>
      <c r="F210" s="554" cm="1">
        <f t="array" ref="F210:G210">'III CII'!F29:G29</f>
        <v>1.5149573653500004</v>
      </c>
      <c r="G210" s="875" t="str">
        <v>-</v>
      </c>
      <c r="I210" s="737" t="s">
        <v>1240</v>
      </c>
      <c r="J210" s="395"/>
    </row>
    <row r="211" spans="1:10" s="283" customFormat="1">
      <c r="A211" s="392"/>
      <c r="B211" s="1182"/>
      <c r="C211" s="1185"/>
      <c r="D211" s="530" t="s">
        <v>37</v>
      </c>
      <c r="E211" s="530" t="s">
        <v>365</v>
      </c>
      <c r="F211" s="554" cm="1">
        <f t="array" ref="F211:G211">'III CII'!F30:G30</f>
        <v>1.4498316119430004</v>
      </c>
      <c r="G211" s="875" t="str">
        <v>-</v>
      </c>
      <c r="I211" s="737" t="s">
        <v>1241</v>
      </c>
      <c r="J211" s="395"/>
    </row>
    <row r="212" spans="1:10" s="283" customFormat="1">
      <c r="A212" s="392"/>
      <c r="B212" s="1180">
        <v>45</v>
      </c>
      <c r="C212" s="1180" t="s">
        <v>2385</v>
      </c>
      <c r="D212" s="530" t="s">
        <v>37</v>
      </c>
      <c r="E212" s="530" t="s">
        <v>2657</v>
      </c>
      <c r="F212" s="554">
        <f>_xlfn.XLOOKUP(I212,[1]I_CI_6!$AI:$AI,[1]I_CI_6!$T:$T)</f>
        <v>1.56</v>
      </c>
      <c r="G212" s="875"/>
      <c r="I212" s="737" t="s">
        <v>1242</v>
      </c>
    </row>
    <row r="213" spans="1:10" s="283" customFormat="1">
      <c r="A213" s="392"/>
      <c r="B213" s="1181"/>
      <c r="C213" s="1181"/>
      <c r="D213" s="530" t="s">
        <v>37</v>
      </c>
      <c r="E213" s="530" t="s">
        <v>2654</v>
      </c>
      <c r="F213" s="554">
        <f>_xlfn.XLOOKUP(I213,[1]I_CI_6!$AI:$AI,[1]I_CI_6!$T:$T)</f>
        <v>1.5</v>
      </c>
      <c r="G213" s="875"/>
      <c r="I213" s="737" t="s">
        <v>1243</v>
      </c>
    </row>
    <row r="214" spans="1:10" s="283" customFormat="1">
      <c r="A214" s="392"/>
      <c r="B214" s="1181"/>
      <c r="C214" s="1181"/>
      <c r="D214" s="530" t="s">
        <v>37</v>
      </c>
      <c r="E214" s="530" t="s">
        <v>2655</v>
      </c>
      <c r="F214" s="554">
        <f>_xlfn.XLOOKUP(I214,[1]I_CI_6!$AI:$AI,[1]I_CI_6!$T:$T)</f>
        <v>1.45</v>
      </c>
      <c r="G214" s="753"/>
      <c r="I214" s="737" t="s">
        <v>1244</v>
      </c>
    </row>
    <row r="215" spans="1:10" s="283" customFormat="1">
      <c r="A215" s="392"/>
      <c r="B215" s="1182"/>
      <c r="C215" s="1182"/>
      <c r="D215" s="530" t="s">
        <v>37</v>
      </c>
      <c r="E215" s="530" t="s">
        <v>365</v>
      </c>
      <c r="F215" s="554">
        <f>_xlfn.XLOOKUP(I215,[1]I_CI_6!$AI:$AI,[1]I_CI_6!$T:$T)</f>
        <v>1.39</v>
      </c>
      <c r="G215" s="753"/>
      <c r="I215" s="737" t="s">
        <v>1245</v>
      </c>
    </row>
    <row r="216" spans="1:10" s="283" customFormat="1">
      <c r="A216" s="392"/>
      <c r="B216" s="1180">
        <v>46</v>
      </c>
      <c r="C216" s="1183" t="s">
        <v>707</v>
      </c>
      <c r="D216" s="530" t="s">
        <v>33</v>
      </c>
      <c r="E216" s="530" t="s">
        <v>2657</v>
      </c>
      <c r="F216" s="554">
        <f>_xlfn.XLOOKUP(I216,[1]I_CI_6!$AI:$AI,[1]I_CI_6!$T:$T)</f>
        <v>1.57</v>
      </c>
      <c r="G216" s="753"/>
      <c r="I216" s="737" t="s">
        <v>1246</v>
      </c>
    </row>
    <row r="217" spans="1:10" s="283" customFormat="1">
      <c r="A217" s="392"/>
      <c r="B217" s="1181"/>
      <c r="C217" s="1184"/>
      <c r="D217" s="530" t="s">
        <v>33</v>
      </c>
      <c r="E217" s="530" t="s">
        <v>2654</v>
      </c>
      <c r="F217" s="554">
        <f>_xlfn.XLOOKUP(I217,[1]I_CI_6!$AI:$AI,[1]I_CI_6!$T:$T)</f>
        <v>1.51</v>
      </c>
      <c r="G217" s="753"/>
      <c r="I217" s="737" t="s">
        <v>1247</v>
      </c>
    </row>
    <row r="218" spans="1:10" s="283" customFormat="1">
      <c r="A218" s="392"/>
      <c r="B218" s="1181"/>
      <c r="C218" s="1184"/>
      <c r="D218" s="530" t="s">
        <v>33</v>
      </c>
      <c r="E218" s="530" t="s">
        <v>2655</v>
      </c>
      <c r="F218" s="554">
        <f>_xlfn.XLOOKUP(I218,[1]I_CI_6!$AI:$AI,[1]I_CI_6!$T:$T)</f>
        <v>1.45</v>
      </c>
      <c r="G218" s="753"/>
      <c r="I218" s="737" t="s">
        <v>1248</v>
      </c>
    </row>
    <row r="219" spans="1:10" s="283" customFormat="1">
      <c r="A219" s="392"/>
      <c r="B219" s="1182"/>
      <c r="C219" s="1185"/>
      <c r="D219" s="530" t="s">
        <v>33</v>
      </c>
      <c r="E219" s="530" t="s">
        <v>365</v>
      </c>
      <c r="F219" s="554">
        <f>_xlfn.XLOOKUP(I219,[1]I_CI_6!$AI:$AI,[1]I_CI_6!$T:$T)</f>
        <v>1.38</v>
      </c>
      <c r="G219" s="753"/>
      <c r="I219" s="737" t="s">
        <v>1249</v>
      </c>
    </row>
    <row r="220" spans="1:10" s="283" customFormat="1">
      <c r="A220" s="392"/>
      <c r="B220" s="1180">
        <v>47</v>
      </c>
      <c r="C220" s="1191" t="s">
        <v>2386</v>
      </c>
      <c r="D220" s="530" t="s">
        <v>33</v>
      </c>
      <c r="E220" s="530" t="s">
        <v>2657</v>
      </c>
      <c r="F220" s="554">
        <f>_xlfn.XLOOKUP(I220,[1]I_CI_6!$AI:$AI,[1]I_CI_6!$T:$T)</f>
        <v>1.53</v>
      </c>
      <c r="G220" s="753"/>
      <c r="I220" s="737" t="s">
        <v>1250</v>
      </c>
    </row>
    <row r="221" spans="1:10" s="283" customFormat="1">
      <c r="A221" s="392"/>
      <c r="B221" s="1181"/>
      <c r="C221" s="1191"/>
      <c r="D221" s="393" t="s">
        <v>33</v>
      </c>
      <c r="E221" s="396" t="s">
        <v>2654</v>
      </c>
      <c r="F221" s="554">
        <f>_xlfn.XLOOKUP(I221,[1]I_CI_6!$AI:$AI,[1]I_CI_6!$T:$T)</f>
        <v>1.48</v>
      </c>
      <c r="G221" s="753"/>
      <c r="I221" s="737" t="s">
        <v>1251</v>
      </c>
    </row>
    <row r="222" spans="1:10" s="283" customFormat="1">
      <c r="A222" s="392"/>
      <c r="B222" s="1181"/>
      <c r="C222" s="1191"/>
      <c r="D222" s="393" t="s">
        <v>33</v>
      </c>
      <c r="E222" s="396" t="s">
        <v>2655</v>
      </c>
      <c r="F222" s="554">
        <f>_xlfn.XLOOKUP(I222,[1]I_CI_6!$AI:$AI,[1]I_CI_6!$T:$T)</f>
        <v>1.41</v>
      </c>
      <c r="G222" s="753"/>
      <c r="I222" s="737" t="s">
        <v>1252</v>
      </c>
    </row>
    <row r="223" spans="1:10" s="283" customFormat="1">
      <c r="A223" s="392"/>
      <c r="B223" s="1182"/>
      <c r="C223" s="1191"/>
      <c r="D223" s="393" t="s">
        <v>33</v>
      </c>
      <c r="E223" s="396" t="s">
        <v>365</v>
      </c>
      <c r="F223" s="554">
        <f>_xlfn.XLOOKUP(I223,[1]I_CI_6!$AI:$AI,[1]I_CI_6!$T:$T)</f>
        <v>1.35</v>
      </c>
      <c r="G223" s="753"/>
      <c r="I223" s="737" t="s">
        <v>1253</v>
      </c>
    </row>
    <row r="224" spans="1:10" s="283" customFormat="1">
      <c r="A224" s="392"/>
      <c r="B224" s="1180">
        <v>48</v>
      </c>
      <c r="C224" s="1196" t="s">
        <v>716</v>
      </c>
      <c r="D224" s="393" t="s">
        <v>33</v>
      </c>
      <c r="E224" s="396" t="s">
        <v>2657</v>
      </c>
      <c r="F224" s="554">
        <f>_xlfn.XLOOKUP(I224,[1]I_CI_6!$AI:$AI,[1]I_CI_6!$T:$T)</f>
        <v>1.51</v>
      </c>
      <c r="G224" s="753"/>
      <c r="I224" s="737" t="s">
        <v>1254</v>
      </c>
    </row>
    <row r="225" spans="1:9" s="283" customFormat="1">
      <c r="A225" s="392"/>
      <c r="B225" s="1181"/>
      <c r="C225" s="1197"/>
      <c r="D225" s="393" t="s">
        <v>33</v>
      </c>
      <c r="E225" s="396" t="s">
        <v>2654</v>
      </c>
      <c r="F225" s="554">
        <f>_xlfn.XLOOKUP(I225,[1]I_CI_6!$AI:$AI,[1]I_CI_6!$T:$T)</f>
        <v>1.45</v>
      </c>
      <c r="G225" s="753"/>
      <c r="I225" s="737" t="s">
        <v>1255</v>
      </c>
    </row>
    <row r="226" spans="1:9" s="283" customFormat="1">
      <c r="A226" s="392"/>
      <c r="B226" s="1181"/>
      <c r="C226" s="1197"/>
      <c r="D226" s="393" t="s">
        <v>33</v>
      </c>
      <c r="E226" s="396" t="s">
        <v>2655</v>
      </c>
      <c r="F226" s="554">
        <f>_xlfn.XLOOKUP(I226,[1]I_CI_6!$AI:$AI,[1]I_CI_6!$T:$T)</f>
        <v>1.39</v>
      </c>
      <c r="G226" s="753"/>
      <c r="I226" s="737" t="s">
        <v>1256</v>
      </c>
    </row>
    <row r="227" spans="1:9" s="283" customFormat="1">
      <c r="A227" s="392"/>
      <c r="B227" s="1182"/>
      <c r="C227" s="1198"/>
      <c r="D227" s="393" t="s">
        <v>33</v>
      </c>
      <c r="E227" s="396" t="s">
        <v>365</v>
      </c>
      <c r="F227" s="554">
        <f>_xlfn.XLOOKUP(I227,[1]I_CI_6!$AI:$AI,[1]I_CI_6!$T:$T)</f>
        <v>1.34</v>
      </c>
      <c r="G227" s="753"/>
      <c r="I227" s="737" t="s">
        <v>1257</v>
      </c>
    </row>
    <row r="228" spans="1:9" s="283" customFormat="1">
      <c r="A228" s="392"/>
      <c r="B228" s="1180">
        <v>49</v>
      </c>
      <c r="C228" s="1196" t="s">
        <v>717</v>
      </c>
      <c r="D228" s="529" t="s">
        <v>33</v>
      </c>
      <c r="E228" s="396" t="s">
        <v>2657</v>
      </c>
      <c r="F228" s="554">
        <f>_xlfn.XLOOKUP(I228,[1]I_CI_6!$AI:$AI,[1]I_CI_6!$T:$T)</f>
        <v>1.56</v>
      </c>
      <c r="G228" s="753"/>
      <c r="I228" s="737" t="s">
        <v>1269</v>
      </c>
    </row>
    <row r="229" spans="1:9" s="283" customFormat="1">
      <c r="A229" s="392"/>
      <c r="B229" s="1181"/>
      <c r="C229" s="1197"/>
      <c r="D229" s="393" t="s">
        <v>33</v>
      </c>
      <c r="E229" s="396" t="s">
        <v>2654</v>
      </c>
      <c r="F229" s="554">
        <f>_xlfn.XLOOKUP(I229,[1]I_CI_6!$AI:$AI,[1]I_CI_6!$T:$T)</f>
        <v>1.5</v>
      </c>
      <c r="G229" s="753"/>
      <c r="I229" s="737" t="s">
        <v>1270</v>
      </c>
    </row>
    <row r="230" spans="1:9" s="283" customFormat="1">
      <c r="A230" s="392"/>
      <c r="B230" s="1181"/>
      <c r="C230" s="1197"/>
      <c r="D230" s="393" t="s">
        <v>33</v>
      </c>
      <c r="E230" s="396" t="s">
        <v>2655</v>
      </c>
      <c r="F230" s="554">
        <f>_xlfn.XLOOKUP(I230,[1]I_CI_6!$AI:$AI,[1]I_CI_6!$T:$T)</f>
        <v>1.44</v>
      </c>
      <c r="G230" s="753"/>
      <c r="I230" s="737" t="s">
        <v>1271</v>
      </c>
    </row>
    <row r="231" spans="1:9" s="283" customFormat="1">
      <c r="A231" s="392"/>
      <c r="B231" s="1181"/>
      <c r="C231" s="1198"/>
      <c r="D231" s="393" t="s">
        <v>33</v>
      </c>
      <c r="E231" s="396" t="s">
        <v>365</v>
      </c>
      <c r="F231" s="554">
        <f>_xlfn.XLOOKUP(I231,[1]I_CI_6!$AI:$AI,[1]I_CI_6!$T:$T)</f>
        <v>1.37</v>
      </c>
      <c r="G231" s="753"/>
      <c r="I231" s="737" t="s">
        <v>1272</v>
      </c>
    </row>
    <row r="232" spans="1:9" s="283" customFormat="1">
      <c r="A232" s="392"/>
      <c r="B232" s="1186">
        <v>50</v>
      </c>
      <c r="C232" s="1199" t="s">
        <v>722</v>
      </c>
      <c r="D232" s="393" t="s">
        <v>33</v>
      </c>
      <c r="E232" s="396" t="s">
        <v>2657</v>
      </c>
      <c r="F232" s="554">
        <f>F233</f>
        <v>1.5</v>
      </c>
      <c r="G232" s="753"/>
      <c r="I232" s="737" t="s">
        <v>1269</v>
      </c>
    </row>
    <row r="233" spans="1:9" s="283" customFormat="1">
      <c r="A233" s="392"/>
      <c r="B233" s="1186"/>
      <c r="C233" s="1200"/>
      <c r="D233" s="393" t="s">
        <v>33</v>
      </c>
      <c r="E233" s="396" t="s">
        <v>2654</v>
      </c>
      <c r="F233" s="554">
        <f>_xlfn.XLOOKUP(I233,[1]I_CI_6!$AI:$AI,[1]I_CI_6!$T:$T)</f>
        <v>1.5</v>
      </c>
      <c r="G233" s="753"/>
      <c r="I233" s="737" t="s">
        <v>1270</v>
      </c>
    </row>
    <row r="234" spans="1:9" s="283" customFormat="1">
      <c r="A234" s="392"/>
      <c r="B234" s="1186"/>
      <c r="C234" s="1200"/>
      <c r="D234" s="393" t="s">
        <v>33</v>
      </c>
      <c r="E234" s="396" t="s">
        <v>2655</v>
      </c>
      <c r="F234" s="554">
        <f>_xlfn.XLOOKUP(I234,[1]I_CI_6!$AI:$AI,[1]I_CI_6!$T:$T)</f>
        <v>1.44</v>
      </c>
      <c r="G234" s="753"/>
      <c r="I234" s="737" t="s">
        <v>1271</v>
      </c>
    </row>
    <row r="235" spans="1:9" s="283" customFormat="1">
      <c r="A235" s="392"/>
      <c r="B235" s="1186"/>
      <c r="C235" s="1200"/>
      <c r="D235" s="393" t="s">
        <v>33</v>
      </c>
      <c r="E235" s="396" t="s">
        <v>2656</v>
      </c>
      <c r="F235" s="554">
        <f>F234-0.04</f>
        <v>1.4</v>
      </c>
      <c r="G235" s="753"/>
      <c r="H235" s="395"/>
      <c r="I235" s="737"/>
    </row>
    <row r="236" spans="1:9" s="283" customFormat="1">
      <c r="A236" s="392"/>
      <c r="B236" s="1186"/>
      <c r="C236" s="1201"/>
      <c r="D236" s="393" t="s">
        <v>33</v>
      </c>
      <c r="E236" s="396" t="s">
        <v>365</v>
      </c>
      <c r="F236" s="554">
        <f>_xlfn.XLOOKUP(I236,[1]I_CI_6!$AI:$AI,[1]I_CI_6!$T:$T)</f>
        <v>1.37</v>
      </c>
      <c r="G236" s="753"/>
      <c r="I236" s="737" t="s">
        <v>1272</v>
      </c>
    </row>
    <row r="237" spans="1:9" s="283" customFormat="1">
      <c r="A237" s="392"/>
      <c r="B237" s="1181">
        <v>51</v>
      </c>
      <c r="C237" s="1183" t="s">
        <v>723</v>
      </c>
      <c r="D237" s="530" t="s">
        <v>37</v>
      </c>
      <c r="E237" s="530" t="s">
        <v>2654</v>
      </c>
      <c r="F237" s="554">
        <f>_xlfn.XLOOKUP(I237,[1]I_CI_6!$AI:$AI,[1]I_CI_6!$T:$T)</f>
        <v>1.53</v>
      </c>
      <c r="G237" s="753"/>
      <c r="H237" s="395"/>
      <c r="I237" s="737" t="s">
        <v>1266</v>
      </c>
    </row>
    <row r="238" spans="1:9" s="283" customFormat="1">
      <c r="A238" s="392"/>
      <c r="B238" s="1181"/>
      <c r="C238" s="1184"/>
      <c r="D238" s="530" t="s">
        <v>37</v>
      </c>
      <c r="E238" s="530" t="s">
        <v>2655</v>
      </c>
      <c r="F238" s="554">
        <f>_xlfn.XLOOKUP(I238,[1]I_CI_6!$AI:$AI,[1]I_CI_6!$T:$T)</f>
        <v>1.48</v>
      </c>
      <c r="G238" s="753"/>
      <c r="I238" s="737" t="s">
        <v>1267</v>
      </c>
    </row>
    <row r="239" spans="1:9" s="283" customFormat="1">
      <c r="A239" s="392"/>
      <c r="B239" s="1182"/>
      <c r="C239" s="1185"/>
      <c r="D239" s="530" t="s">
        <v>37</v>
      </c>
      <c r="E239" s="530" t="s">
        <v>365</v>
      </c>
      <c r="F239" s="554">
        <f>_xlfn.XLOOKUP(I239,[1]I_CI_6!$AI:$AI,[1]I_CI_6!$T:$T)</f>
        <v>1.38</v>
      </c>
      <c r="G239" s="753"/>
      <c r="I239" s="737" t="s">
        <v>1268</v>
      </c>
    </row>
    <row r="240" spans="1:9" s="283" customFormat="1">
      <c r="A240" s="392"/>
      <c r="B240" s="1180">
        <v>52</v>
      </c>
      <c r="C240" s="1183" t="s">
        <v>724</v>
      </c>
      <c r="D240" s="530" t="s">
        <v>37</v>
      </c>
      <c r="E240" s="530" t="s">
        <v>2654</v>
      </c>
      <c r="F240" s="554">
        <f>_xlfn.XLOOKUP(I240,[1]I_CI_6!$AI:$AI,[1]I_CI_6!$T:$T)</f>
        <v>1.55</v>
      </c>
      <c r="G240" s="753"/>
      <c r="I240" s="737" t="s">
        <v>1263</v>
      </c>
    </row>
    <row r="241" spans="1:9" s="283" customFormat="1">
      <c r="A241" s="392"/>
      <c r="B241" s="1181"/>
      <c r="C241" s="1184"/>
      <c r="D241" s="530" t="s">
        <v>37</v>
      </c>
      <c r="E241" s="530" t="s">
        <v>2655</v>
      </c>
      <c r="F241" s="554">
        <f>_xlfn.XLOOKUP(I241,[1]I_CI_6!$AI:$AI,[1]I_CI_6!$T:$T)</f>
        <v>1.49</v>
      </c>
      <c r="G241" s="753"/>
      <c r="I241" s="737" t="s">
        <v>1264</v>
      </c>
    </row>
    <row r="242" spans="1:9" s="283" customFormat="1">
      <c r="A242" s="392"/>
      <c r="B242" s="1181"/>
      <c r="C242" s="1184"/>
      <c r="D242" s="530" t="s">
        <v>37</v>
      </c>
      <c r="E242" s="530" t="s">
        <v>2656</v>
      </c>
      <c r="F242" s="554">
        <f>F241-0.05</f>
        <v>1.44</v>
      </c>
      <c r="G242" s="753"/>
      <c r="I242" s="737"/>
    </row>
    <row r="243" spans="1:9" s="283" customFormat="1">
      <c r="A243" s="392"/>
      <c r="B243" s="1182"/>
      <c r="C243" s="1185"/>
      <c r="D243" s="530" t="s">
        <v>37</v>
      </c>
      <c r="E243" s="530" t="s">
        <v>365</v>
      </c>
      <c r="F243" s="554">
        <f>_xlfn.XLOOKUP(I243,[1]I_CI_6!$AI:$AI,[1]I_CI_6!$T:$T)</f>
        <v>1.38</v>
      </c>
      <c r="G243" s="753"/>
      <c r="I243" s="737" t="s">
        <v>1265</v>
      </c>
    </row>
    <row r="244" spans="1:9" s="283" customFormat="1">
      <c r="A244" s="392"/>
      <c r="B244" s="1180">
        <v>53</v>
      </c>
      <c r="C244" s="1183" t="s">
        <v>725</v>
      </c>
      <c r="D244" s="530" t="s">
        <v>38</v>
      </c>
      <c r="E244" s="530" t="s">
        <v>2657</v>
      </c>
      <c r="F244" s="554">
        <f>_xlfn.XLOOKUP(I244,[1]I_CI_6!$AI:$AI,[1]I_CI_6!$T:$T)</f>
        <v>1.55</v>
      </c>
      <c r="G244" s="753"/>
      <c r="I244" s="737" t="s">
        <v>1260</v>
      </c>
    </row>
    <row r="245" spans="1:9" s="283" customFormat="1">
      <c r="A245" s="392"/>
      <c r="B245" s="1181"/>
      <c r="C245" s="1184"/>
      <c r="D245" s="530" t="s">
        <v>38</v>
      </c>
      <c r="E245" s="530" t="s">
        <v>2654</v>
      </c>
      <c r="F245" s="554">
        <f>_xlfn.XLOOKUP(I245,[1]I_CI_6!$AI:$AI,[1]I_CI_6!$T:$T)</f>
        <v>1.4</v>
      </c>
      <c r="G245" s="753"/>
      <c r="I245" s="737" t="s">
        <v>1261</v>
      </c>
    </row>
    <row r="246" spans="1:9" s="283" customFormat="1">
      <c r="A246" s="392"/>
      <c r="B246" s="1181"/>
      <c r="C246" s="1184"/>
      <c r="D246" s="530" t="s">
        <v>38</v>
      </c>
      <c r="E246" s="530" t="s">
        <v>2655</v>
      </c>
      <c r="F246" s="554">
        <f>F245-0.08</f>
        <v>1.3199999999999998</v>
      </c>
      <c r="G246" s="753"/>
      <c r="I246" s="737"/>
    </row>
    <row r="247" spans="1:9" s="283" customFormat="1">
      <c r="A247" s="392"/>
      <c r="B247" s="1182"/>
      <c r="C247" s="1185"/>
      <c r="D247" s="530" t="s">
        <v>38</v>
      </c>
      <c r="E247" s="530" t="s">
        <v>365</v>
      </c>
      <c r="F247" s="554">
        <f>_xlfn.XLOOKUP(I247,[1]I_CI_6!$AI:$AI,[1]I_CI_6!$T:$T)</f>
        <v>1.26</v>
      </c>
      <c r="G247" s="753"/>
      <c r="I247" s="737" t="s">
        <v>1262</v>
      </c>
    </row>
    <row r="248" spans="1:9" s="283" customFormat="1">
      <c r="A248" s="392"/>
      <c r="B248" s="1195">
        <v>54</v>
      </c>
      <c r="C248" s="1183" t="s">
        <v>726</v>
      </c>
      <c r="D248" s="530" t="s">
        <v>38</v>
      </c>
      <c r="E248" s="530" t="s">
        <v>2654</v>
      </c>
      <c r="F248" s="554">
        <f>_xlfn.XLOOKUP(I248,[1]I_CI_6!$AI:$AI,[1]I_CI_6!$T:$T)</f>
        <v>1.1907527039036849</v>
      </c>
      <c r="G248" s="755"/>
      <c r="I248" s="737" t="s">
        <v>1258</v>
      </c>
    </row>
    <row r="249" spans="1:9" s="283" customFormat="1">
      <c r="A249" s="392"/>
      <c r="B249" s="1195"/>
      <c r="C249" s="1184"/>
      <c r="D249" s="393" t="s">
        <v>38</v>
      </c>
      <c r="E249" s="396" t="s">
        <v>2655</v>
      </c>
      <c r="F249" s="554">
        <f>F248-0.04</f>
        <v>1.1507527039036849</v>
      </c>
      <c r="G249" s="753"/>
      <c r="I249" s="737"/>
    </row>
    <row r="250" spans="1:9" s="283" customFormat="1">
      <c r="A250" s="392"/>
      <c r="B250" s="1195"/>
      <c r="C250" s="1184"/>
      <c r="D250" s="393" t="s">
        <v>38</v>
      </c>
      <c r="E250" s="396" t="s">
        <v>2656</v>
      </c>
      <c r="F250" s="554">
        <f>F249-0.02</f>
        <v>1.1307527039036849</v>
      </c>
      <c r="G250" s="753"/>
      <c r="I250" s="737" t="s">
        <v>1259</v>
      </c>
    </row>
    <row r="251" spans="1:9" s="283" customFormat="1">
      <c r="A251" s="392"/>
      <c r="B251" s="1195"/>
      <c r="C251" s="1185"/>
      <c r="D251" s="393" t="s">
        <v>38</v>
      </c>
      <c r="E251" s="396" t="s">
        <v>365</v>
      </c>
      <c r="F251" s="554">
        <f>F250-0.02</f>
        <v>1.1107527039036849</v>
      </c>
      <c r="G251" s="756"/>
      <c r="I251" s="737"/>
    </row>
    <row r="252" spans="1:9" s="26" customFormat="1">
      <c r="B252" s="22" t="s">
        <v>12</v>
      </c>
      <c r="C252" s="22"/>
      <c r="D252" s="22"/>
      <c r="E252" s="22"/>
      <c r="F252" s="22"/>
      <c r="G252" s="22"/>
      <c r="H252" s="22"/>
    </row>
    <row r="253" spans="1:9" s="26" customFormat="1" ht="15" customHeight="1">
      <c r="B253" s="1193" t="s">
        <v>2807</v>
      </c>
      <c r="C253" s="1193"/>
      <c r="D253" s="1193"/>
      <c r="E253" s="1193"/>
      <c r="F253" s="1193"/>
      <c r="G253" s="1193"/>
      <c r="H253" s="586"/>
    </row>
    <row r="254" spans="1:9" s="26" customFormat="1" ht="13.5" customHeight="1">
      <c r="B254" s="549" t="s">
        <v>2811</v>
      </c>
      <c r="C254" s="547"/>
      <c r="D254" s="547"/>
      <c r="E254" s="547"/>
      <c r="F254" s="548"/>
      <c r="G254" s="548"/>
      <c r="H254" s="546"/>
    </row>
    <row r="255" spans="1:9" s="26" customFormat="1" ht="28.5" customHeight="1">
      <c r="B255" s="1192" t="s">
        <v>2808</v>
      </c>
      <c r="C255" s="1192"/>
      <c r="D255" s="1192"/>
      <c r="E255" s="1192"/>
      <c r="F255" s="1192"/>
      <c r="G255" s="1192"/>
      <c r="H255" s="783"/>
    </row>
    <row r="256" spans="1:9" s="26" customFormat="1" ht="27.75" customHeight="1">
      <c r="B256" s="1192" t="s">
        <v>2809</v>
      </c>
      <c r="C256" s="1192"/>
      <c r="D256" s="1192"/>
      <c r="E256" s="1192"/>
      <c r="F256" s="1192"/>
      <c r="G256" s="1192"/>
      <c r="H256" s="783"/>
    </row>
    <row r="257" spans="2:7" ht="29.45" customHeight="1">
      <c r="B257" s="1192" t="s">
        <v>2810</v>
      </c>
      <c r="C257" s="1192"/>
      <c r="D257" s="1192"/>
      <c r="E257" s="1192"/>
      <c r="F257" s="1192"/>
      <c r="G257" s="1192"/>
    </row>
  </sheetData>
  <mergeCells count="110">
    <mergeCell ref="B257:G257"/>
    <mergeCell ref="B253:G253"/>
    <mergeCell ref="B255:G255"/>
    <mergeCell ref="B256:G256"/>
    <mergeCell ref="A1:G1"/>
    <mergeCell ref="A2:G2"/>
    <mergeCell ref="B248:B251"/>
    <mergeCell ref="C248:C251"/>
    <mergeCell ref="B237:B239"/>
    <mergeCell ref="C237:C239"/>
    <mergeCell ref="B240:B243"/>
    <mergeCell ref="C240:C243"/>
    <mergeCell ref="B244:B247"/>
    <mergeCell ref="C244:C247"/>
    <mergeCell ref="B224:B227"/>
    <mergeCell ref="C224:C227"/>
    <mergeCell ref="B228:B231"/>
    <mergeCell ref="C228:C231"/>
    <mergeCell ref="B232:B236"/>
    <mergeCell ref="C232:C236"/>
    <mergeCell ref="B212:B215"/>
    <mergeCell ref="C212:C215"/>
    <mergeCell ref="B216:B219"/>
    <mergeCell ref="C216:C219"/>
    <mergeCell ref="B220:B223"/>
    <mergeCell ref="C220:C223"/>
    <mergeCell ref="B200:B203"/>
    <mergeCell ref="C200:C203"/>
    <mergeCell ref="B204:B207"/>
    <mergeCell ref="C204:C207"/>
    <mergeCell ref="B208:B211"/>
    <mergeCell ref="C208:C211"/>
    <mergeCell ref="B188:B191"/>
    <mergeCell ref="C188:C191"/>
    <mergeCell ref="B192:B195"/>
    <mergeCell ref="C192:C195"/>
    <mergeCell ref="B196:B199"/>
    <mergeCell ref="C196:C199"/>
    <mergeCell ref="B176:B179"/>
    <mergeCell ref="C176:C179"/>
    <mergeCell ref="B180:B183"/>
    <mergeCell ref="C180:C183"/>
    <mergeCell ref="B184:B187"/>
    <mergeCell ref="C184:C187"/>
    <mergeCell ref="B164:B167"/>
    <mergeCell ref="C164:C167"/>
    <mergeCell ref="B168:B171"/>
    <mergeCell ref="C168:C171"/>
    <mergeCell ref="B172:B175"/>
    <mergeCell ref="C172:C175"/>
    <mergeCell ref="B152:B155"/>
    <mergeCell ref="C152:C155"/>
    <mergeCell ref="B156:B159"/>
    <mergeCell ref="C156:C159"/>
    <mergeCell ref="B160:B163"/>
    <mergeCell ref="C160:C163"/>
    <mergeCell ref="B144:B147"/>
    <mergeCell ref="C144:C147"/>
    <mergeCell ref="B148:B151"/>
    <mergeCell ref="C148:C151"/>
    <mergeCell ref="B143:F143"/>
    <mergeCell ref="B131:B136"/>
    <mergeCell ref="C131:C136"/>
    <mergeCell ref="B137:B142"/>
    <mergeCell ref="C137:C142"/>
    <mergeCell ref="B111:B116"/>
    <mergeCell ref="C111:C116"/>
    <mergeCell ref="B117:B122"/>
    <mergeCell ref="C117:C122"/>
    <mergeCell ref="B124:B130"/>
    <mergeCell ref="C124:C130"/>
    <mergeCell ref="B106:B110"/>
    <mergeCell ref="C106:C110"/>
    <mergeCell ref="C52:C56"/>
    <mergeCell ref="B32:F32"/>
    <mergeCell ref="B33:B38"/>
    <mergeCell ref="C33:C38"/>
    <mergeCell ref="B75:B80"/>
    <mergeCell ref="C75:C80"/>
    <mergeCell ref="B81:B86"/>
    <mergeCell ref="C81:C86"/>
    <mergeCell ref="B88:B92"/>
    <mergeCell ref="C88:C92"/>
    <mergeCell ref="B57:B62"/>
    <mergeCell ref="C57:C62"/>
    <mergeCell ref="B63:B68"/>
    <mergeCell ref="C63:C68"/>
    <mergeCell ref="B70:B74"/>
    <mergeCell ref="C70:C74"/>
    <mergeCell ref="B39:B44"/>
    <mergeCell ref="C39:C44"/>
    <mergeCell ref="D5:D6"/>
    <mergeCell ref="C5:C6"/>
    <mergeCell ref="C8:C12"/>
    <mergeCell ref="C13:C18"/>
    <mergeCell ref="B7:F7"/>
    <mergeCell ref="B93:B98"/>
    <mergeCell ref="C93:C98"/>
    <mergeCell ref="B99:B104"/>
    <mergeCell ref="C99:C104"/>
    <mergeCell ref="B45:B50"/>
    <mergeCell ref="C45:C50"/>
    <mergeCell ref="B52:B56"/>
    <mergeCell ref="C19:C24"/>
    <mergeCell ref="C25:C31"/>
    <mergeCell ref="B5:B6"/>
    <mergeCell ref="B8:B12"/>
    <mergeCell ref="B13:B18"/>
    <mergeCell ref="B19:B24"/>
    <mergeCell ref="B25:B31"/>
  </mergeCells>
  <pageMargins left="0.23622047244094491" right="0.23622047244094491" top="0.74803149606299213" bottom="0.55118110236220474" header="0" footer="0"/>
  <pageSetup paperSize="9" scale="90" firstPageNumber="21" orientation="portrait" useFirstPageNumber="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aie17">
    <tabColor indexed="45"/>
  </sheetPr>
  <dimension ref="A1:L408"/>
  <sheetViews>
    <sheetView zoomScaleNormal="100" workbookViewId="0">
      <selection activeCell="F13" sqref="F13"/>
    </sheetView>
  </sheetViews>
  <sheetFormatPr defaultColWidth="10.28515625" defaultRowHeight="15"/>
  <cols>
    <col min="1" max="1" width="10.28515625" style="221"/>
    <col min="2" max="2" width="3.85546875" style="221" customWidth="1"/>
    <col min="3" max="3" width="19.42578125" style="221" customWidth="1"/>
    <col min="4" max="4" width="9.140625" style="222" customWidth="1"/>
    <col min="5" max="5" width="12.42578125" style="221" customWidth="1"/>
    <col min="6" max="6" width="13.28515625" style="221" customWidth="1"/>
    <col min="7" max="7" width="11.42578125" style="221" customWidth="1"/>
    <col min="8" max="11" width="10.28515625" style="221"/>
    <col min="12" max="12" width="0" style="221" hidden="1" customWidth="1"/>
    <col min="13" max="16384" width="10.28515625" style="221"/>
  </cols>
  <sheetData>
    <row r="1" spans="1:12" ht="15" customHeight="1">
      <c r="A1" s="1426" t="s">
        <v>255</v>
      </c>
      <c r="B1" s="1426"/>
      <c r="C1" s="1426"/>
      <c r="D1" s="1426"/>
      <c r="E1" s="1426"/>
      <c r="F1" s="1426"/>
      <c r="G1" s="1426"/>
      <c r="H1" s="617"/>
      <c r="I1" s="617"/>
      <c r="J1" s="617"/>
      <c r="K1" s="617"/>
    </row>
    <row r="2" spans="1:12" ht="15.75" customHeight="1">
      <c r="A2" s="1426"/>
      <c r="B2" s="1426"/>
      <c r="C2" s="1426"/>
      <c r="D2" s="1426"/>
      <c r="E2" s="1426"/>
      <c r="F2" s="1426"/>
      <c r="G2" s="1426"/>
      <c r="H2" s="617"/>
      <c r="I2" s="617"/>
      <c r="J2" s="617"/>
      <c r="K2" s="617"/>
    </row>
    <row r="3" spans="1:12" ht="15.75" customHeight="1">
      <c r="B3" s="342"/>
      <c r="C3" s="342"/>
      <c r="D3" s="342"/>
      <c r="E3" s="342"/>
      <c r="F3" s="342"/>
      <c r="G3" s="342"/>
      <c r="H3" s="342"/>
      <c r="I3" s="342"/>
      <c r="J3" s="342"/>
      <c r="K3" s="342"/>
    </row>
    <row r="4" spans="1:12" ht="42" customHeight="1">
      <c r="A4" s="1387" t="s">
        <v>2446</v>
      </c>
      <c r="B4" s="1387"/>
      <c r="C4" s="1387"/>
      <c r="D4" s="1387"/>
      <c r="E4" s="1387"/>
      <c r="F4" s="1387"/>
      <c r="G4" s="1387"/>
      <c r="H4" s="618"/>
      <c r="I4" s="618"/>
      <c r="J4" s="618"/>
      <c r="K4" s="618"/>
    </row>
    <row r="5" spans="1:12">
      <c r="C5" s="200"/>
      <c r="D5" s="200"/>
      <c r="E5" s="200"/>
      <c r="F5" s="197"/>
    </row>
    <row r="6" spans="1:12" ht="15.75" customHeight="1"/>
    <row r="7" spans="1:12" ht="15" customHeight="1">
      <c r="B7" s="1408" t="s">
        <v>17</v>
      </c>
      <c r="C7" s="1408" t="s">
        <v>2</v>
      </c>
      <c r="D7" s="1408" t="s">
        <v>3</v>
      </c>
      <c r="E7" s="1408" t="s">
        <v>256</v>
      </c>
      <c r="F7" s="1408" t="s">
        <v>2448</v>
      </c>
    </row>
    <row r="8" spans="1:12" ht="24.75" customHeight="1">
      <c r="B8" s="1408"/>
      <c r="C8" s="1408"/>
      <c r="D8" s="1408"/>
      <c r="E8" s="1408"/>
      <c r="F8" s="1408"/>
    </row>
    <row r="9" spans="1:12" ht="15" customHeight="1">
      <c r="B9" s="1425">
        <v>1</v>
      </c>
      <c r="C9" s="1413" t="s">
        <v>275</v>
      </c>
      <c r="D9" s="210" t="s">
        <v>7</v>
      </c>
      <c r="E9" s="211" t="s">
        <v>258</v>
      </c>
      <c r="F9" s="535">
        <f>_xlfn.XLOOKUP(L9,[1]V_CIV!$AI:$AI,[1]V_CIV!$T:$T)</f>
        <v>4</v>
      </c>
      <c r="L9" s="769" t="s">
        <v>1786</v>
      </c>
    </row>
    <row r="10" spans="1:12" ht="12.75" customHeight="1">
      <c r="B10" s="1425"/>
      <c r="C10" s="1413"/>
      <c r="D10" s="210" t="s">
        <v>7</v>
      </c>
      <c r="E10" s="211" t="s">
        <v>23</v>
      </c>
      <c r="F10" s="535">
        <f>_xlfn.XLOOKUP(L10,[1]V_CIV!$AI:$AI,[1]V_CIV!$T:$T)</f>
        <v>3.52</v>
      </c>
      <c r="L10" s="769" t="s">
        <v>1787</v>
      </c>
    </row>
    <row r="11" spans="1:12" ht="12.75" customHeight="1">
      <c r="B11" s="1425"/>
      <c r="C11" s="1413"/>
      <c r="D11" s="210" t="s">
        <v>7</v>
      </c>
      <c r="E11" s="211" t="s">
        <v>24</v>
      </c>
      <c r="F11" s="535">
        <f>_xlfn.XLOOKUP(L11,[1]V_CIV!$AI:$AI,[1]V_CIV!$T:$T)</f>
        <v>3.0623999999999998</v>
      </c>
      <c r="L11" s="769" t="s">
        <v>1788</v>
      </c>
    </row>
    <row r="12" spans="1:12" ht="12.75" customHeight="1">
      <c r="B12" s="1425"/>
      <c r="C12" s="1413"/>
      <c r="D12" s="210" t="s">
        <v>7</v>
      </c>
      <c r="E12" s="211" t="s">
        <v>25</v>
      </c>
      <c r="F12" s="535">
        <f>_xlfn.XLOOKUP(L12,[1]V_CIV!$AI:$AI,[1]V_CIV!$T:$T)</f>
        <v>2.694912</v>
      </c>
      <c r="L12" s="769" t="s">
        <v>1789</v>
      </c>
    </row>
    <row r="13" spans="1:12" ht="12.75" customHeight="1">
      <c r="B13" s="1425"/>
      <c r="C13" s="1413"/>
      <c r="D13" s="210" t="s">
        <v>7</v>
      </c>
      <c r="E13" s="211" t="s">
        <v>274</v>
      </c>
      <c r="F13" s="535">
        <f>_xlfn.XLOOKUP(L13,[1]V_CIV!$AI:$AI,[1]V_CIV!$T:$T)</f>
        <v>2.4500000000000002</v>
      </c>
      <c r="L13" s="769" t="s">
        <v>1790</v>
      </c>
    </row>
    <row r="14" spans="1:12" ht="12.75" customHeight="1">
      <c r="B14" s="1425">
        <v>2</v>
      </c>
      <c r="C14" s="1413" t="s">
        <v>276</v>
      </c>
      <c r="D14" s="210" t="s">
        <v>7</v>
      </c>
      <c r="E14" s="211" t="s">
        <v>258</v>
      </c>
      <c r="F14" s="535">
        <f>_xlfn.XLOOKUP(L14,[1]V_CIV!$AI:$AI,[1]V_CIV!$T:$T)</f>
        <v>3.12</v>
      </c>
      <c r="L14" s="769" t="s">
        <v>1791</v>
      </c>
    </row>
    <row r="15" spans="1:12" ht="12.75" customHeight="1">
      <c r="B15" s="1425"/>
      <c r="C15" s="1413"/>
      <c r="D15" s="210" t="s">
        <v>7</v>
      </c>
      <c r="E15" s="211" t="s">
        <v>23</v>
      </c>
      <c r="F15" s="535">
        <f>_xlfn.XLOOKUP(L15,[1]V_CIV!$AI:$AI,[1]V_CIV!$T:$T)</f>
        <v>2.75</v>
      </c>
      <c r="L15" s="769" t="s">
        <v>1792</v>
      </c>
    </row>
    <row r="16" spans="1:12" ht="12.75" customHeight="1">
      <c r="B16" s="1425"/>
      <c r="C16" s="1413"/>
      <c r="D16" s="210" t="s">
        <v>7</v>
      </c>
      <c r="E16" s="211" t="s">
        <v>24</v>
      </c>
      <c r="F16" s="535">
        <f>_xlfn.XLOOKUP(L16,[1]V_CIV!$AI:$AI,[1]V_CIV!$T:$T)</f>
        <v>2.4500000000000002</v>
      </c>
      <c r="L16" s="769" t="s">
        <v>1793</v>
      </c>
    </row>
    <row r="17" spans="1:12" ht="12.75" customHeight="1">
      <c r="B17" s="1425"/>
      <c r="C17" s="1413"/>
      <c r="D17" s="210" t="s">
        <v>7</v>
      </c>
      <c r="E17" s="211" t="s">
        <v>25</v>
      </c>
      <c r="F17" s="535">
        <f>_xlfn.XLOOKUP(L17,[1]V_CIV!$AI:$AI,[1]V_CIV!$T:$T)</f>
        <v>2.25</v>
      </c>
      <c r="L17" s="769" t="s">
        <v>1794</v>
      </c>
    </row>
    <row r="18" spans="1:12" ht="12.75" customHeight="1">
      <c r="B18" s="1425"/>
      <c r="C18" s="1413"/>
      <c r="D18" s="210" t="s">
        <v>7</v>
      </c>
      <c r="E18" s="211" t="s">
        <v>274</v>
      </c>
      <c r="F18" s="535">
        <f>_xlfn.XLOOKUP(L18,[1]V_CIV!$AI:$AI,[1]V_CIV!$T:$T)</f>
        <v>2.1800000000000002</v>
      </c>
      <c r="L18" s="769" t="s">
        <v>1795</v>
      </c>
    </row>
    <row r="19" spans="1:12" ht="12.75" customHeight="1">
      <c r="B19" s="1425">
        <v>3</v>
      </c>
      <c r="C19" s="1413" t="s">
        <v>277</v>
      </c>
      <c r="D19" s="210" t="s">
        <v>7</v>
      </c>
      <c r="E19" s="211" t="s">
        <v>258</v>
      </c>
      <c r="F19" s="535">
        <f>_xlfn.XLOOKUP(L19,[1]V_CIV!$AI:$AI,[1]V_CIV!$T:$T)</f>
        <v>2.52</v>
      </c>
      <c r="L19" s="769" t="s">
        <v>1796</v>
      </c>
    </row>
    <row r="20" spans="1:12" ht="12.75" customHeight="1">
      <c r="B20" s="1425"/>
      <c r="C20" s="1413"/>
      <c r="D20" s="210" t="s">
        <v>7</v>
      </c>
      <c r="E20" s="211" t="s">
        <v>23</v>
      </c>
      <c r="F20" s="535">
        <f>_xlfn.XLOOKUP(L20,[1]V_CIV!$AI:$AI,[1]V_CIV!$T:$T)</f>
        <v>2.3939999999999997</v>
      </c>
      <c r="L20" s="769" t="s">
        <v>1797</v>
      </c>
    </row>
    <row r="21" spans="1:12" ht="12.75" customHeight="1">
      <c r="B21" s="1425"/>
      <c r="C21" s="1413"/>
      <c r="D21" s="210" t="s">
        <v>7</v>
      </c>
      <c r="E21" s="211" t="s">
        <v>24</v>
      </c>
      <c r="F21" s="535">
        <f>_xlfn.XLOOKUP(L21,[1]V_CIV!$AI:$AI,[1]V_CIV!$T:$T)</f>
        <v>2.2742999999999998</v>
      </c>
      <c r="L21" s="769" t="s">
        <v>1798</v>
      </c>
    </row>
    <row r="22" spans="1:12" ht="12.75" customHeight="1">
      <c r="B22" s="1425"/>
      <c r="C22" s="1413"/>
      <c r="D22" s="210" t="s">
        <v>7</v>
      </c>
      <c r="E22" s="211" t="s">
        <v>25</v>
      </c>
      <c r="F22" s="535">
        <f>_xlfn.XLOOKUP(L22,[1]V_CIV!$AI:$AI,[1]V_CIV!$T:$T)</f>
        <v>2.1605849999999998</v>
      </c>
      <c r="L22" s="769" t="s">
        <v>1799</v>
      </c>
    </row>
    <row r="23" spans="1:12" ht="12.75" customHeight="1">
      <c r="B23" s="1425"/>
      <c r="C23" s="1413"/>
      <c r="D23" s="210" t="s">
        <v>7</v>
      </c>
      <c r="E23" s="211" t="s">
        <v>274</v>
      </c>
      <c r="F23" s="535">
        <f>_xlfn.XLOOKUP(L23,[1]V_CIV!$AI:$AI,[1]V_CIV!$T:$T)</f>
        <v>2.0525557499999998</v>
      </c>
      <c r="L23" s="769" t="s">
        <v>1800</v>
      </c>
    </row>
    <row r="24" spans="1:12" ht="12.75" customHeight="1">
      <c r="B24" s="1425">
        <v>4</v>
      </c>
      <c r="C24" s="1413" t="s">
        <v>278</v>
      </c>
      <c r="D24" s="210" t="s">
        <v>7</v>
      </c>
      <c r="E24" s="211" t="s">
        <v>258</v>
      </c>
      <c r="F24" s="535">
        <f>_xlfn.XLOOKUP(L24,[1]V_CIV!$AI:$AI,[1]V_CIV!$T:$T)</f>
        <v>2.3939999999999997</v>
      </c>
      <c r="L24" s="769" t="s">
        <v>1801</v>
      </c>
    </row>
    <row r="25" spans="1:12" ht="12.75" customHeight="1">
      <c r="B25" s="1425"/>
      <c r="C25" s="1413"/>
      <c r="D25" s="210" t="s">
        <v>7</v>
      </c>
      <c r="E25" s="211" t="s">
        <v>23</v>
      </c>
      <c r="F25" s="535">
        <f>_xlfn.XLOOKUP(L25,[1]V_CIV!$AI:$AI,[1]V_CIV!$T:$T)</f>
        <v>2.2742999999999998</v>
      </c>
      <c r="L25" s="769" t="s">
        <v>1802</v>
      </c>
    </row>
    <row r="26" spans="1:12" ht="12.75" customHeight="1">
      <c r="B26" s="1425"/>
      <c r="C26" s="1413"/>
      <c r="D26" s="210" t="s">
        <v>7</v>
      </c>
      <c r="E26" s="211" t="s">
        <v>24</v>
      </c>
      <c r="F26" s="535">
        <f>_xlfn.XLOOKUP(L26,[1]V_CIV!$AI:$AI,[1]V_CIV!$T:$T)</f>
        <v>2.1605849999999998</v>
      </c>
      <c r="L26" s="769" t="s">
        <v>1803</v>
      </c>
    </row>
    <row r="27" spans="1:12" ht="12.75" customHeight="1">
      <c r="B27" s="1425"/>
      <c r="C27" s="1413"/>
      <c r="D27" s="210" t="s">
        <v>7</v>
      </c>
      <c r="E27" s="211" t="s">
        <v>25</v>
      </c>
      <c r="F27" s="535">
        <f>_xlfn.XLOOKUP(L27,[1]V_CIV!$AI:$AI,[1]V_CIV!$T:$T)</f>
        <v>2.0525557499999998</v>
      </c>
      <c r="L27" s="769" t="s">
        <v>1804</v>
      </c>
    </row>
    <row r="28" spans="1:12" ht="14.25" customHeight="1">
      <c r="B28" s="1425"/>
      <c r="C28" s="1413"/>
      <c r="D28" s="210" t="s">
        <v>7</v>
      </c>
      <c r="E28" s="211" t="s">
        <v>274</v>
      </c>
      <c r="F28" s="535">
        <f>_xlfn.XLOOKUP(L28,[1]V_CIV!$AI:$AI,[1]V_CIV!$T:$T)</f>
        <v>1.9499279624999997</v>
      </c>
      <c r="L28" s="769" t="s">
        <v>1805</v>
      </c>
    </row>
    <row r="29" spans="1:12" ht="12.75" customHeight="1"/>
    <row r="30" spans="1:12" ht="15" customHeight="1">
      <c r="A30" s="201" t="s">
        <v>279</v>
      </c>
      <c r="B30" s="201"/>
      <c r="C30" s="201"/>
    </row>
    <row r="31" spans="1:12" ht="26.25" customHeight="1">
      <c r="A31" s="1428" t="s">
        <v>280</v>
      </c>
      <c r="B31" s="1428"/>
      <c r="C31" s="1428"/>
      <c r="D31" s="1428"/>
      <c r="E31" s="1428"/>
      <c r="F31" s="1428"/>
      <c r="G31" s="1428"/>
      <c r="H31" s="619"/>
      <c r="I31" s="619"/>
      <c r="J31" s="619"/>
      <c r="K31" s="619"/>
    </row>
    <row r="32" spans="1:12" ht="39" customHeight="1">
      <c r="A32" s="1427" t="s">
        <v>2447</v>
      </c>
      <c r="B32" s="1427"/>
      <c r="C32" s="1427"/>
      <c r="D32" s="1427"/>
      <c r="E32" s="1427"/>
      <c r="F32" s="1427"/>
      <c r="G32" s="1427"/>
      <c r="H32" s="619"/>
      <c r="I32" s="619"/>
      <c r="J32" s="619"/>
      <c r="K32" s="619"/>
    </row>
    <row r="33" spans="3:6" s="92" customFormat="1" ht="26.25" customHeight="1">
      <c r="C33" s="32"/>
      <c r="D33" s="32"/>
      <c r="E33" s="32"/>
      <c r="F33" s="32"/>
    </row>
    <row r="34" spans="3:6" ht="12.75" customHeight="1"/>
    <row r="35" spans="3:6" ht="12.75" customHeight="1"/>
    <row r="36" spans="3:6" ht="12.75" customHeight="1"/>
    <row r="37" spans="3:6" ht="12.75" customHeight="1"/>
    <row r="38" spans="3:6" ht="12.75" customHeight="1"/>
    <row r="39" spans="3:6" ht="12.75" customHeight="1"/>
    <row r="40" spans="3:6" ht="12.75" customHeight="1"/>
    <row r="41" spans="3:6" ht="12.75" customHeight="1"/>
    <row r="42" spans="3:6" ht="12.75" customHeight="1"/>
    <row r="43" spans="3:6" ht="12.75" customHeight="1"/>
    <row r="44" spans="3:6" ht="12.75" customHeight="1"/>
    <row r="45" spans="3:6" ht="12.75" customHeight="1"/>
    <row r="46" spans="3:6" ht="12.75" customHeight="1"/>
    <row r="47" spans="3:6" ht="12.75" customHeight="1"/>
    <row r="48" spans="3:6"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sheetData>
  <mergeCells count="17">
    <mergeCell ref="A32:G32"/>
    <mergeCell ref="B19:B23"/>
    <mergeCell ref="B24:B28"/>
    <mergeCell ref="C19:C23"/>
    <mergeCell ref="C24:C28"/>
    <mergeCell ref="A31:G31"/>
    <mergeCell ref="D7:D8"/>
    <mergeCell ref="E7:E8"/>
    <mergeCell ref="F7:F8"/>
    <mergeCell ref="A1:G2"/>
    <mergeCell ref="A4:G4"/>
    <mergeCell ref="B7:B8"/>
    <mergeCell ref="B9:B13"/>
    <mergeCell ref="B14:B18"/>
    <mergeCell ref="C7:C8"/>
    <mergeCell ref="C9:C13"/>
    <mergeCell ref="C14:C18"/>
  </mergeCells>
  <pageMargins left="0.51181102362204722" right="0.19685039370078741" top="0.98425196850393704" bottom="0.82677165354330717" header="0.51181102362204722" footer="0.51181102362204722"/>
  <pageSetup paperSize="9" firstPageNumber="82" orientation="portrait" useFirstPageNumber="1" r:id="rId1"/>
  <headerFooter alignWithMargins="0">
    <oddHeader>&amp;CDRAFT</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aie19">
    <tabColor indexed="45"/>
  </sheetPr>
  <dimension ref="B1:M54"/>
  <sheetViews>
    <sheetView topLeftCell="A3" zoomScale="85" zoomScaleNormal="85" workbookViewId="0">
      <selection activeCell="B14" sqref="B14:B15"/>
    </sheetView>
  </sheetViews>
  <sheetFormatPr defaultColWidth="11.42578125" defaultRowHeight="12.75"/>
  <cols>
    <col min="1" max="1" width="2.42578125" style="204" customWidth="1"/>
    <col min="2" max="2" width="4.85546875" style="205" customWidth="1"/>
    <col min="3" max="3" width="42.42578125" style="204" customWidth="1"/>
    <col min="4" max="4" width="8.85546875" style="206" customWidth="1"/>
    <col min="5" max="5" width="12.7109375" style="207" customWidth="1"/>
    <col min="6" max="6" width="11.85546875" style="713" customWidth="1"/>
    <col min="7" max="7" width="14.7109375" style="204" customWidth="1"/>
    <col min="8" max="8" width="14.42578125" style="204" customWidth="1"/>
    <col min="9" max="12" width="11.42578125" style="204"/>
    <col min="13" max="13" width="17.42578125" style="204" hidden="1" customWidth="1"/>
    <col min="14" max="16384" width="11.42578125" style="204"/>
  </cols>
  <sheetData>
    <row r="1" spans="2:13" s="201" customFormat="1" ht="33" customHeight="1">
      <c r="B1" s="1386" t="s">
        <v>255</v>
      </c>
      <c r="C1" s="1386"/>
      <c r="D1" s="1386"/>
      <c r="E1" s="1386"/>
      <c r="F1" s="1386"/>
      <c r="G1" s="1386"/>
    </row>
    <row r="2" spans="2:13" s="201" customFormat="1" ht="15.75" customHeight="1">
      <c r="B2" s="207"/>
      <c r="C2" s="208"/>
      <c r="D2" s="207"/>
      <c r="E2" s="207"/>
      <c r="F2" s="207"/>
    </row>
    <row r="3" spans="2:13" s="202" customFormat="1" ht="50.25" customHeight="1">
      <c r="B3" s="1431" t="s">
        <v>2453</v>
      </c>
      <c r="C3" s="1431"/>
      <c r="D3" s="1431"/>
      <c r="E3" s="1431"/>
      <c r="F3" s="1431"/>
      <c r="G3" s="1431"/>
    </row>
    <row r="4" spans="2:13" s="202" customFormat="1">
      <c r="B4" s="209"/>
      <c r="C4" s="209"/>
      <c r="D4" s="209"/>
      <c r="E4" s="158"/>
      <c r="F4" s="205"/>
    </row>
    <row r="5" spans="2:13" s="202" customFormat="1" ht="12.75" customHeight="1">
      <c r="B5" s="1432" t="s">
        <v>17</v>
      </c>
      <c r="C5" s="1433" t="s">
        <v>2</v>
      </c>
      <c r="D5" s="1432" t="s">
        <v>3</v>
      </c>
      <c r="E5" s="1442" t="s">
        <v>2454</v>
      </c>
      <c r="F5" s="1441" t="s">
        <v>295</v>
      </c>
      <c r="G5" s="1441" t="s">
        <v>2402</v>
      </c>
    </row>
    <row r="6" spans="2:13" s="202" customFormat="1" ht="25.35" customHeight="1">
      <c r="B6" s="1432"/>
      <c r="C6" s="1434"/>
      <c r="D6" s="1432"/>
      <c r="E6" s="1443"/>
      <c r="F6" s="1441"/>
      <c r="G6" s="1441"/>
    </row>
    <row r="7" spans="2:13" s="202" customFormat="1" ht="26.25" customHeight="1">
      <c r="B7" s="1438" t="s">
        <v>2442</v>
      </c>
      <c r="C7" s="1439"/>
      <c r="D7" s="1439"/>
      <c r="E7" s="1439"/>
      <c r="F7" s="1440"/>
      <c r="G7" s="856" t="s">
        <v>2431</v>
      </c>
    </row>
    <row r="8" spans="2:13" s="202" customFormat="1">
      <c r="B8" s="210">
        <v>1</v>
      </c>
      <c r="C8" s="212" t="s">
        <v>292</v>
      </c>
      <c r="D8" s="210" t="s">
        <v>7</v>
      </c>
      <c r="E8" s="621" t="s">
        <v>302</v>
      </c>
      <c r="F8" s="621" t="s">
        <v>302</v>
      </c>
      <c r="G8" s="387">
        <f>_xlfn.XLOOKUP(M8,[1]V_CVI!$AI:$AI,[1]V_CVI!$T:$T)</f>
        <v>4.7024999999999997</v>
      </c>
      <c r="M8" s="761" t="s">
        <v>1842</v>
      </c>
    </row>
    <row r="9" spans="2:13" s="202" customFormat="1">
      <c r="B9" s="210">
        <v>2</v>
      </c>
      <c r="C9" s="212" t="s">
        <v>2357</v>
      </c>
      <c r="D9" s="210" t="s">
        <v>7</v>
      </c>
      <c r="E9" s="621" t="s">
        <v>302</v>
      </c>
      <c r="F9" s="621" t="s">
        <v>302</v>
      </c>
      <c r="G9" s="387">
        <f>_xlfn.XLOOKUP(M9,[1]V_CVI!$AI:$AI,[1]V_CVI!$T:$T)</f>
        <v>4.2322499999999996</v>
      </c>
      <c r="M9" s="761" t="s">
        <v>1843</v>
      </c>
    </row>
    <row r="10" spans="2:13" s="202" customFormat="1">
      <c r="B10" s="210">
        <v>3</v>
      </c>
      <c r="C10" s="212" t="s">
        <v>293</v>
      </c>
      <c r="D10" s="210" t="s">
        <v>7</v>
      </c>
      <c r="E10" s="621" t="s">
        <v>302</v>
      </c>
      <c r="F10" s="621" t="s">
        <v>302</v>
      </c>
      <c r="G10" s="387">
        <f>_xlfn.XLOOKUP(M10,[1]V_CVI!$AI:$AI,[1]V_CVI!$T:$T)-0.03</f>
        <v>4.2022499999999994</v>
      </c>
      <c r="M10" s="761" t="s">
        <v>1844</v>
      </c>
    </row>
    <row r="11" spans="2:13" s="202" customFormat="1">
      <c r="B11" s="210">
        <v>4</v>
      </c>
      <c r="C11" s="212" t="s">
        <v>294</v>
      </c>
      <c r="D11" s="210" t="s">
        <v>7</v>
      </c>
      <c r="E11" s="621" t="s">
        <v>302</v>
      </c>
      <c r="F11" s="621" t="s">
        <v>302</v>
      </c>
      <c r="G11" s="387">
        <f>_xlfn.XLOOKUP(M11,[1]V_CVI!$AI:$AI,[1]V_CVI!$T:$T)</f>
        <v>3.8569999999999993</v>
      </c>
      <c r="M11" s="761" t="s">
        <v>1845</v>
      </c>
    </row>
    <row r="12" spans="2:13" s="202" customFormat="1">
      <c r="B12" s="210">
        <v>5</v>
      </c>
      <c r="C12" s="212" t="s">
        <v>2924</v>
      </c>
      <c r="D12" s="210" t="s">
        <v>7</v>
      </c>
      <c r="E12" s="621" t="s">
        <v>302</v>
      </c>
      <c r="F12" s="621" t="s">
        <v>302</v>
      </c>
      <c r="G12" s="387">
        <f>_xlfn.XLOOKUP(M12,[1]V_CVI!$AI:$AI,[1]V_CVI!$T:$T)</f>
        <v>3.7192499999999993</v>
      </c>
      <c r="M12" s="761" t="s">
        <v>1846</v>
      </c>
    </row>
    <row r="13" spans="2:13" s="203" customFormat="1" ht="15.75">
      <c r="B13" s="1435" t="s">
        <v>2443</v>
      </c>
      <c r="C13" s="1436"/>
      <c r="D13" s="1436"/>
      <c r="E13" s="1436"/>
      <c r="F13" s="1437"/>
      <c r="G13" s="622" t="s">
        <v>19</v>
      </c>
      <c r="H13" s="215"/>
      <c r="I13" s="213"/>
      <c r="J13" s="215"/>
    </row>
    <row r="14" spans="2:13" s="203" customFormat="1" ht="15.75">
      <c r="B14" s="1444">
        <v>6</v>
      </c>
      <c r="C14" s="1446" t="s">
        <v>2925</v>
      </c>
      <c r="D14" s="1138" t="s">
        <v>7</v>
      </c>
      <c r="E14" s="1140" t="s">
        <v>296</v>
      </c>
      <c r="F14" s="1138" t="s">
        <v>897</v>
      </c>
      <c r="G14" s="1142">
        <f>G16*1.09</f>
        <v>2.9451800000000001</v>
      </c>
      <c r="H14" s="215"/>
      <c r="I14" s="213"/>
      <c r="J14" s="215"/>
    </row>
    <row r="15" spans="2:13" s="203" customFormat="1" ht="15.75">
      <c r="B15" s="1445"/>
      <c r="C15" s="1447"/>
      <c r="D15" s="1138" t="s">
        <v>7</v>
      </c>
      <c r="E15" s="1140" t="s">
        <v>297</v>
      </c>
      <c r="F15" s="1138" t="s">
        <v>2927</v>
      </c>
      <c r="G15" s="1142">
        <f>G17*1.09</f>
        <v>2.5540234720000003</v>
      </c>
      <c r="H15" s="215"/>
      <c r="I15" s="213"/>
      <c r="J15" s="215"/>
    </row>
    <row r="16" spans="2:13" s="203" customFormat="1" ht="14.1" customHeight="1">
      <c r="B16" s="1429">
        <v>7</v>
      </c>
      <c r="C16" s="1430" t="s">
        <v>2926</v>
      </c>
      <c r="D16" s="727" t="s">
        <v>7</v>
      </c>
      <c r="E16" s="727" t="s">
        <v>296</v>
      </c>
      <c r="F16" s="727" t="s">
        <v>897</v>
      </c>
      <c r="G16" s="523">
        <f>_xlfn.XLOOKUP(M16,[1]V_CVI!$AI:$AI,[1]V_CVI!$T:$T)</f>
        <v>2.702</v>
      </c>
      <c r="H16" s="215"/>
      <c r="I16" s="213"/>
      <c r="J16" s="215"/>
      <c r="M16" s="769" t="s">
        <v>1847</v>
      </c>
    </row>
    <row r="17" spans="2:13" s="203" customFormat="1" ht="23.25" customHeight="1">
      <c r="B17" s="1429"/>
      <c r="C17" s="1430"/>
      <c r="D17" s="727" t="s">
        <v>7</v>
      </c>
      <c r="E17" s="727" t="s">
        <v>297</v>
      </c>
      <c r="F17" s="727" t="s">
        <v>898</v>
      </c>
      <c r="G17" s="523">
        <f>_xlfn.XLOOKUP(M17,[1]V_CVI!$AI:$AI,[1]V_CVI!$T:$T)</f>
        <v>2.3431408</v>
      </c>
      <c r="H17" s="1141"/>
      <c r="I17" s="213"/>
      <c r="J17" s="215"/>
      <c r="M17" s="769" t="s">
        <v>1848</v>
      </c>
    </row>
    <row r="18" spans="2:13" s="203" customFormat="1" ht="14.25" customHeight="1">
      <c r="B18" s="1429"/>
      <c r="C18" s="1430"/>
      <c r="D18" s="727" t="s">
        <v>7</v>
      </c>
      <c r="E18" s="727" t="s">
        <v>298</v>
      </c>
      <c r="F18" s="727" t="s">
        <v>899</v>
      </c>
      <c r="G18" s="523">
        <f>_xlfn.XLOOKUP(M18,[1]V_CVI!$AI:$AI,[1]V_CVI!$T:$T)</f>
        <v>2.130128</v>
      </c>
      <c r="H18" s="215"/>
      <c r="I18" s="213"/>
      <c r="J18" s="215"/>
      <c r="M18" s="769" t="s">
        <v>1849</v>
      </c>
    </row>
    <row r="19" spans="2:13" s="203" customFormat="1" ht="14.25" customHeight="1">
      <c r="B19" s="1429"/>
      <c r="C19" s="1430"/>
      <c r="D19" s="727" t="s">
        <v>7</v>
      </c>
      <c r="E19" s="727" t="s">
        <v>299</v>
      </c>
      <c r="F19" s="727" t="s">
        <v>272</v>
      </c>
      <c r="G19" s="523">
        <f>_xlfn.XLOOKUP(M19,[1]V_CVI!$AI:$AI,[1]V_CVI!$T:$T)</f>
        <v>1.93648</v>
      </c>
      <c r="H19" s="215"/>
      <c r="I19" s="213"/>
      <c r="J19" s="215"/>
      <c r="M19" s="769" t="s">
        <v>1850</v>
      </c>
    </row>
    <row r="20" spans="2:13" s="203" customFormat="1" ht="14.25" customHeight="1">
      <c r="B20" s="1429">
        <v>8</v>
      </c>
      <c r="C20" s="1430" t="s">
        <v>2456</v>
      </c>
      <c r="D20" s="727" t="s">
        <v>7</v>
      </c>
      <c r="E20" s="727" t="s">
        <v>296</v>
      </c>
      <c r="F20" s="727" t="s">
        <v>897</v>
      </c>
      <c r="G20" s="523">
        <f>_xlfn.XLOOKUP(M20,[1]V_CVI!$AI:$AI,[1]V_CVI!$T:$T)</f>
        <v>2.2014999999999998</v>
      </c>
      <c r="H20" s="215"/>
      <c r="I20" s="213"/>
      <c r="J20" s="215"/>
      <c r="M20" s="769" t="s">
        <v>1851</v>
      </c>
    </row>
    <row r="21" spans="2:13" s="203" customFormat="1" ht="14.25" customHeight="1">
      <c r="B21" s="1429"/>
      <c r="C21" s="1430"/>
      <c r="D21" s="727" t="s">
        <v>7</v>
      </c>
      <c r="E21" s="727" t="s">
        <v>297</v>
      </c>
      <c r="F21" s="727" t="s">
        <v>900</v>
      </c>
      <c r="G21" s="523">
        <f>_xlfn.XLOOKUP(M21,[1]V_CVI!$AI:$AI,[1]V_CVI!$T:$T)</f>
        <v>2.1265749999999999</v>
      </c>
      <c r="H21" s="215"/>
      <c r="I21" s="213"/>
      <c r="J21" s="215"/>
      <c r="M21" s="769" t="s">
        <v>1852</v>
      </c>
    </row>
    <row r="22" spans="2:13" s="203" customFormat="1" ht="14.25" customHeight="1">
      <c r="B22" s="1429"/>
      <c r="C22" s="1430"/>
      <c r="D22" s="727" t="s">
        <v>7</v>
      </c>
      <c r="E22" s="727" t="s">
        <v>298</v>
      </c>
      <c r="F22" s="727" t="s">
        <v>899</v>
      </c>
      <c r="G22" s="523">
        <f>_xlfn.XLOOKUP(M22,[1]V_CVI!$AI:$AI,[1]V_CVI!$T:$T)</f>
        <v>2.04236263</v>
      </c>
      <c r="H22" s="215"/>
      <c r="I22" s="213"/>
      <c r="J22" s="215"/>
      <c r="M22" s="769" t="s">
        <v>1853</v>
      </c>
    </row>
    <row r="23" spans="2:13" s="203" customFormat="1" ht="14.25" customHeight="1">
      <c r="B23" s="1429"/>
      <c r="C23" s="1430"/>
      <c r="D23" s="727" t="s">
        <v>7</v>
      </c>
      <c r="E23" s="727" t="s">
        <v>299</v>
      </c>
      <c r="F23" s="727" t="s">
        <v>272</v>
      </c>
      <c r="G23" s="523">
        <f>_xlfn.XLOOKUP(M23,[1]V_CVI!$AI:$AI,[1]V_CVI!$T:$T)</f>
        <v>1.8461340558641437</v>
      </c>
      <c r="H23" s="215"/>
      <c r="I23" s="213"/>
      <c r="J23" s="215"/>
      <c r="M23" s="769" t="s">
        <v>1854</v>
      </c>
    </row>
    <row r="24" spans="2:13" s="203" customFormat="1" ht="14.25" customHeight="1">
      <c r="B24" s="1429">
        <v>9</v>
      </c>
      <c r="C24" s="1430" t="s">
        <v>901</v>
      </c>
      <c r="D24" s="727" t="s">
        <v>32</v>
      </c>
      <c r="E24" s="727" t="s">
        <v>296</v>
      </c>
      <c r="F24" s="727" t="s">
        <v>897</v>
      </c>
      <c r="G24" s="523">
        <f>_xlfn.XLOOKUP(M24,[1]V_CVI!$AI:$AI,[1]V_CVI!$T:$T)</f>
        <v>1.9813499999999999</v>
      </c>
      <c r="H24" s="215"/>
      <c r="I24" s="213"/>
      <c r="J24" s="215"/>
      <c r="M24" s="769" t="s">
        <v>1855</v>
      </c>
    </row>
    <row r="25" spans="2:13" s="203" customFormat="1" ht="14.25" customHeight="1">
      <c r="B25" s="1429"/>
      <c r="C25" s="1430"/>
      <c r="D25" s="727" t="s">
        <v>32</v>
      </c>
      <c r="E25" s="727" t="s">
        <v>297</v>
      </c>
      <c r="F25" s="727" t="s">
        <v>900</v>
      </c>
      <c r="G25" s="523">
        <f>_xlfn.XLOOKUP(M25,[1]V_CVI!$AI:$AI,[1]V_CVI!$T:$T)</f>
        <v>1.9139174999999999</v>
      </c>
      <c r="H25" s="215"/>
      <c r="I25" s="213"/>
      <c r="J25" s="215"/>
      <c r="M25" s="769" t="s">
        <v>1856</v>
      </c>
    </row>
    <row r="26" spans="2:13" s="203" customFormat="1" ht="14.25" customHeight="1">
      <c r="B26" s="1429"/>
      <c r="C26" s="1430"/>
      <c r="D26" s="727" t="s">
        <v>32</v>
      </c>
      <c r="E26" s="727" t="s">
        <v>298</v>
      </c>
      <c r="F26" s="727" t="s">
        <v>899</v>
      </c>
      <c r="G26" s="523">
        <f>_xlfn.XLOOKUP(M26,[1]V_CVI!$AI:$AI,[1]V_CVI!$T:$T)</f>
        <v>1.8381263670000001</v>
      </c>
      <c r="H26" s="215"/>
      <c r="I26" s="213"/>
      <c r="J26" s="215"/>
      <c r="M26" s="769" t="s">
        <v>1857</v>
      </c>
    </row>
    <row r="27" spans="2:13" s="203" customFormat="1" ht="14.25" customHeight="1">
      <c r="B27" s="1429"/>
      <c r="C27" s="1430"/>
      <c r="D27" s="727" t="s">
        <v>32</v>
      </c>
      <c r="E27" s="727" t="s">
        <v>299</v>
      </c>
      <c r="F27" s="727" t="s">
        <v>272</v>
      </c>
      <c r="G27" s="523">
        <f>_xlfn.XLOOKUP(M27,[1]V_CVI!$AI:$AI,[1]V_CVI!$T:$T)</f>
        <v>1.6615206502777293</v>
      </c>
      <c r="H27" s="215"/>
      <c r="I27" s="213"/>
      <c r="J27" s="215"/>
      <c r="M27" s="769" t="s">
        <v>1858</v>
      </c>
    </row>
    <row r="28" spans="2:13" s="203" customFormat="1" ht="14.25" customHeight="1">
      <c r="B28" s="1429">
        <v>10</v>
      </c>
      <c r="C28" s="1430" t="s">
        <v>300</v>
      </c>
      <c r="D28" s="727" t="s">
        <v>33</v>
      </c>
      <c r="E28" s="727" t="s">
        <v>296</v>
      </c>
      <c r="F28" s="727" t="s">
        <v>897</v>
      </c>
      <c r="G28" s="523">
        <f>_xlfn.XLOOKUP(M28,[1]V_CVI!$AI:$AI,[1]V_CVI!$T:$T)</f>
        <v>1.635824575</v>
      </c>
      <c r="H28" s="215"/>
      <c r="I28" s="213"/>
      <c r="J28" s="215"/>
      <c r="M28" s="769" t="s">
        <v>1859</v>
      </c>
    </row>
    <row r="29" spans="2:13" s="203" customFormat="1" ht="14.25" customHeight="1">
      <c r="B29" s="1429"/>
      <c r="C29" s="1430"/>
      <c r="D29" s="727" t="s">
        <v>33</v>
      </c>
      <c r="E29" s="727" t="s">
        <v>297</v>
      </c>
      <c r="F29" s="727" t="s">
        <v>900</v>
      </c>
      <c r="G29" s="523">
        <f>_xlfn.XLOOKUP(M29,[1]V_CVI!$AI:$AI,[1]V_CVI!$T:$T)</f>
        <v>1.5801515537499999</v>
      </c>
      <c r="H29" s="215"/>
      <c r="I29" s="213"/>
      <c r="J29" s="215"/>
      <c r="M29" s="769" t="s">
        <v>1860</v>
      </c>
    </row>
    <row r="30" spans="2:13" s="203" customFormat="1" ht="14.25" customHeight="1">
      <c r="B30" s="1429"/>
      <c r="C30" s="1430"/>
      <c r="D30" s="727" t="s">
        <v>33</v>
      </c>
      <c r="E30" s="727" t="s">
        <v>298</v>
      </c>
      <c r="F30" s="727" t="s">
        <v>899</v>
      </c>
      <c r="G30" s="523">
        <f>_xlfn.XLOOKUP(M30,[1]V_CVI!$AI:$AI,[1]V_CVI!$T:$T)</f>
        <v>1.4924689999999998</v>
      </c>
      <c r="H30" s="215"/>
      <c r="I30" s="213"/>
      <c r="J30" s="215"/>
      <c r="M30" s="769" t="s">
        <v>1861</v>
      </c>
    </row>
    <row r="31" spans="2:13" s="203" customFormat="1" ht="14.25" customHeight="1">
      <c r="B31" s="1429"/>
      <c r="C31" s="1430"/>
      <c r="D31" s="727" t="s">
        <v>33</v>
      </c>
      <c r="E31" s="727" t="s">
        <v>299</v>
      </c>
      <c r="F31" s="727" t="s">
        <v>272</v>
      </c>
      <c r="G31" s="523">
        <f>_xlfn.XLOOKUP(M31,[1]V_CVI!$AI:$AI,[1]V_CVI!$T:$T)</f>
        <v>1.4509919999999998</v>
      </c>
      <c r="H31" s="215"/>
      <c r="I31" s="213"/>
      <c r="J31" s="215"/>
      <c r="M31" s="769" t="s">
        <v>1862</v>
      </c>
    </row>
    <row r="32" spans="2:13" ht="14.25" customHeight="1">
      <c r="B32" s="595" t="s">
        <v>192</v>
      </c>
      <c r="C32" s="623"/>
      <c r="D32" s="207"/>
      <c r="E32" s="214"/>
      <c r="F32" s="623"/>
    </row>
    <row r="33" spans="2:7">
      <c r="B33" s="595" t="s">
        <v>2928</v>
      </c>
      <c r="D33" s="204"/>
      <c r="E33" s="713"/>
    </row>
    <row r="34" spans="2:7" ht="31.5" customHeight="1">
      <c r="B34" s="1427" t="s">
        <v>2929</v>
      </c>
      <c r="C34" s="1427"/>
      <c r="D34" s="1427"/>
      <c r="E34" s="1427"/>
      <c r="F34" s="1427"/>
      <c r="G34" s="1427"/>
    </row>
    <row r="35" spans="2:7">
      <c r="B35" s="32"/>
      <c r="C35" s="32"/>
      <c r="D35" s="32"/>
      <c r="E35" s="53"/>
      <c r="F35" s="53"/>
      <c r="G35" s="32"/>
    </row>
    <row r="36" spans="2:7" ht="21" customHeight="1">
      <c r="B36" s="204"/>
      <c r="D36" s="204"/>
      <c r="E36" s="713"/>
    </row>
    <row r="37" spans="2:7" ht="21" customHeight="1">
      <c r="B37" s="204"/>
      <c r="D37" s="204"/>
      <c r="E37" s="713"/>
    </row>
    <row r="38" spans="2:7" ht="21" customHeight="1">
      <c r="B38" s="204"/>
      <c r="D38" s="204"/>
      <c r="E38" s="713"/>
    </row>
    <row r="39" spans="2:7" ht="21" customHeight="1">
      <c r="B39" s="204"/>
      <c r="D39" s="204"/>
      <c r="E39" s="713"/>
    </row>
    <row r="40" spans="2:7" ht="21" customHeight="1">
      <c r="B40" s="204"/>
      <c r="D40" s="204"/>
      <c r="E40" s="713"/>
    </row>
    <row r="41" spans="2:7" ht="16.350000000000001" customHeight="1">
      <c r="B41" s="204"/>
      <c r="D41" s="204"/>
      <c r="E41" s="713"/>
    </row>
    <row r="42" spans="2:7">
      <c r="B42" s="204"/>
      <c r="D42" s="204"/>
      <c r="E42" s="713"/>
    </row>
    <row r="43" spans="2:7">
      <c r="B43" s="204"/>
      <c r="D43" s="204"/>
      <c r="E43" s="713"/>
    </row>
    <row r="44" spans="2:7">
      <c r="B44" s="204"/>
      <c r="D44" s="204"/>
      <c r="E44" s="713"/>
    </row>
    <row r="45" spans="2:7">
      <c r="B45" s="204"/>
      <c r="D45" s="204"/>
      <c r="E45" s="713"/>
    </row>
    <row r="46" spans="2:7" ht="15.2" customHeight="1">
      <c r="B46" s="204"/>
      <c r="D46" s="204"/>
      <c r="E46" s="713"/>
    </row>
    <row r="47" spans="2:7">
      <c r="B47" s="204"/>
      <c r="D47" s="204"/>
      <c r="E47" s="713"/>
    </row>
    <row r="48" spans="2:7">
      <c r="B48" s="204"/>
      <c r="D48" s="204"/>
      <c r="E48" s="713"/>
    </row>
    <row r="54" ht="15.2" customHeight="1"/>
  </sheetData>
  <mergeCells count="21">
    <mergeCell ref="B1:G1"/>
    <mergeCell ref="B3:G3"/>
    <mergeCell ref="B16:B19"/>
    <mergeCell ref="C16:C19"/>
    <mergeCell ref="B5:B6"/>
    <mergeCell ref="C5:C6"/>
    <mergeCell ref="D5:D6"/>
    <mergeCell ref="B13:F13"/>
    <mergeCell ref="B7:F7"/>
    <mergeCell ref="G5:G6"/>
    <mergeCell ref="E5:E6"/>
    <mergeCell ref="F5:F6"/>
    <mergeCell ref="B14:B15"/>
    <mergeCell ref="C14:C15"/>
    <mergeCell ref="B34:G34"/>
    <mergeCell ref="B28:B31"/>
    <mergeCell ref="C28:C31"/>
    <mergeCell ref="B20:B23"/>
    <mergeCell ref="C20:C23"/>
    <mergeCell ref="B24:B27"/>
    <mergeCell ref="C24:C27"/>
  </mergeCells>
  <pageMargins left="0.25" right="0.25" top="0.75" bottom="0.75" header="0.3" footer="0.3"/>
  <pageSetup paperSize="9" firstPageNumber="84" fitToHeight="0" orientation="portrait" useFirstPageNumber="1" r:id="rId1"/>
  <headerFooter alignWithMargins="0">
    <oddHeader>&amp;CDRAFT</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aie20">
    <tabColor indexed="45"/>
  </sheetPr>
  <dimension ref="B1:L42"/>
  <sheetViews>
    <sheetView topLeftCell="A7" zoomScale="85" zoomScaleNormal="85" workbookViewId="0">
      <selection activeCell="G26" sqref="G26"/>
    </sheetView>
  </sheetViews>
  <sheetFormatPr defaultColWidth="24.140625" defaultRowHeight="15"/>
  <cols>
    <col min="1" max="1" width="13.85546875" style="197" customWidth="1"/>
    <col min="2" max="2" width="7.42578125" style="196" customWidth="1"/>
    <col min="3" max="3" width="50.42578125" style="197" customWidth="1"/>
    <col min="4" max="4" width="11.42578125" style="196" customWidth="1"/>
    <col min="5" max="5" width="16.7109375" style="196" customWidth="1"/>
    <col min="6" max="6" width="16.140625" style="197" customWidth="1"/>
    <col min="7" max="11" width="24.140625" style="197"/>
    <col min="12" max="12" width="0" style="197" hidden="1" customWidth="1"/>
    <col min="13" max="16384" width="24.140625" style="197"/>
  </cols>
  <sheetData>
    <row r="1" spans="2:12" ht="51" customHeight="1">
      <c r="B1" s="1386" t="s">
        <v>255</v>
      </c>
      <c r="C1" s="1386"/>
      <c r="D1" s="1386"/>
      <c r="E1" s="1386"/>
      <c r="F1" s="1386"/>
    </row>
    <row r="2" spans="2:12" ht="15.75">
      <c r="C2" s="333"/>
      <c r="D2" s="333"/>
      <c r="E2" s="333"/>
      <c r="F2" s="333"/>
    </row>
    <row r="3" spans="2:12">
      <c r="B3" s="1454" t="s">
        <v>2455</v>
      </c>
      <c r="C3" s="1454"/>
      <c r="D3" s="1454"/>
      <c r="E3" s="1454"/>
      <c r="F3" s="1454"/>
    </row>
    <row r="4" spans="2:12" ht="16.5" customHeight="1">
      <c r="F4" s="196"/>
      <c r="G4" s="196"/>
    </row>
    <row r="5" spans="2:12" ht="28.5">
      <c r="B5" s="817" t="s">
        <v>17</v>
      </c>
      <c r="C5" s="817" t="s">
        <v>2</v>
      </c>
      <c r="D5" s="817" t="s">
        <v>3</v>
      </c>
      <c r="E5" s="817" t="s">
        <v>256</v>
      </c>
      <c r="F5" s="624" t="s">
        <v>2402</v>
      </c>
      <c r="G5" s="196"/>
    </row>
    <row r="6" spans="2:12" s="196" customFormat="1">
      <c r="B6" s="1405" t="s">
        <v>2442</v>
      </c>
      <c r="C6" s="1406"/>
      <c r="D6" s="1406"/>
      <c r="E6" s="1424"/>
      <c r="F6" s="624" t="s">
        <v>2431</v>
      </c>
    </row>
    <row r="7" spans="2:12" s="196" customFormat="1" ht="74.25" customHeight="1">
      <c r="B7" s="687">
        <v>1</v>
      </c>
      <c r="C7" s="848" t="s">
        <v>301</v>
      </c>
      <c r="D7" s="849" t="s">
        <v>7</v>
      </c>
      <c r="E7" s="849" t="s">
        <v>302</v>
      </c>
      <c r="F7" s="387">
        <f>_xlfn.XLOOKUP(L7,[1]V_CVII!$AI:$AI,[1]V_CVII!$T:$T)</f>
        <v>4.7024999999999997</v>
      </c>
      <c r="L7" s="737" t="s">
        <v>1863</v>
      </c>
    </row>
    <row r="8" spans="2:12" s="196" customFormat="1" ht="63">
      <c r="B8" s="687">
        <v>2</v>
      </c>
      <c r="C8" s="848" t="s">
        <v>303</v>
      </c>
      <c r="D8" s="849" t="s">
        <v>7</v>
      </c>
      <c r="E8" s="849" t="s">
        <v>302</v>
      </c>
      <c r="F8" s="387">
        <f>_xlfn.XLOOKUP(L8,[1]V_CVII!$AI:$AI,[1]V_CVII!$T:$T)</f>
        <v>4.2322499999999996</v>
      </c>
      <c r="L8" s="737" t="s">
        <v>1864</v>
      </c>
    </row>
    <row r="9" spans="2:12" s="196" customFormat="1" ht="63">
      <c r="B9" s="687">
        <v>3</v>
      </c>
      <c r="C9" s="848" t="s">
        <v>304</v>
      </c>
      <c r="D9" s="849" t="s">
        <v>7</v>
      </c>
      <c r="E9" s="849" t="s">
        <v>302</v>
      </c>
      <c r="F9" s="1050">
        <f>F8/1.02</f>
        <v>4.1492647058823522</v>
      </c>
      <c r="L9" s="771"/>
    </row>
    <row r="10" spans="2:12" ht="63">
      <c r="B10" s="687">
        <v>4</v>
      </c>
      <c r="C10" s="848" t="s">
        <v>305</v>
      </c>
      <c r="D10" s="849" t="s">
        <v>7</v>
      </c>
      <c r="E10" s="849" t="s">
        <v>302</v>
      </c>
      <c r="F10" s="387">
        <f>_xlfn.XLOOKUP(L10,[1]V_CVII!$AI:$AI,[1]V_CVII!$T:$T)</f>
        <v>3.8569999999999993</v>
      </c>
      <c r="G10" s="196"/>
      <c r="H10" s="770"/>
      <c r="L10" s="737" t="s">
        <v>1865</v>
      </c>
    </row>
    <row r="11" spans="2:12" ht="63">
      <c r="B11" s="687">
        <v>5</v>
      </c>
      <c r="C11" s="848" t="s">
        <v>307</v>
      </c>
      <c r="D11" s="849" t="s">
        <v>7</v>
      </c>
      <c r="E11" s="849" t="s">
        <v>302</v>
      </c>
      <c r="F11" s="387">
        <f>_xlfn.XLOOKUP(L11,[1]V_CVII!$AI:$AI,[1]V_CVII!$T:$T)</f>
        <v>3.7192499999999993</v>
      </c>
      <c r="G11" s="196"/>
      <c r="L11" s="737" t="s">
        <v>1866</v>
      </c>
    </row>
    <row r="12" spans="2:12">
      <c r="B12" s="1455" t="s">
        <v>2443</v>
      </c>
      <c r="C12" s="1456"/>
      <c r="D12" s="1456"/>
      <c r="E12" s="1457"/>
      <c r="F12" s="625" t="s">
        <v>19</v>
      </c>
      <c r="G12" s="196"/>
    </row>
    <row r="13" spans="2:12" ht="15.75" customHeight="1">
      <c r="B13" s="1451">
        <v>6</v>
      </c>
      <c r="C13" s="1448" t="s">
        <v>846</v>
      </c>
      <c r="D13" s="849" t="s">
        <v>7</v>
      </c>
      <c r="E13" s="849" t="s">
        <v>306</v>
      </c>
      <c r="F13" s="387">
        <f>_xlfn.XLOOKUP(L13,[1]V_CVII!$AI:$AI,[1]V_CVII!$T:$T)</f>
        <v>2.7489000000000003</v>
      </c>
      <c r="G13" s="196"/>
      <c r="L13" s="737" t="s">
        <v>1867</v>
      </c>
    </row>
    <row r="14" spans="2:12" ht="15.75">
      <c r="B14" s="1452"/>
      <c r="C14" s="1449"/>
      <c r="D14" s="849" t="s">
        <v>7</v>
      </c>
      <c r="E14" s="849" t="s">
        <v>23</v>
      </c>
      <c r="F14" s="387">
        <f>_xlfn.XLOOKUP(L14,[1]V_CVII!$AI:$AI,[1]V_CVII!$T:$T)</f>
        <v>2.638944</v>
      </c>
      <c r="G14" s="196"/>
      <c r="L14" s="737" t="s">
        <v>1868</v>
      </c>
    </row>
    <row r="15" spans="2:12" ht="15.75">
      <c r="B15" s="1452"/>
      <c r="C15" s="1449"/>
      <c r="D15" s="849" t="s">
        <v>7</v>
      </c>
      <c r="E15" s="849" t="s">
        <v>24</v>
      </c>
      <c r="F15" s="387">
        <f>_xlfn.XLOOKUP(L15,[1]V_CVII!$AI:$AI,[1]V_CVII!$T:$T)</f>
        <v>2.53338624</v>
      </c>
      <c r="G15" s="196"/>
      <c r="L15" s="737" t="s">
        <v>1869</v>
      </c>
    </row>
    <row r="16" spans="2:12" ht="15.75">
      <c r="B16" s="1453"/>
      <c r="C16" s="1450"/>
      <c r="D16" s="849" t="s">
        <v>7</v>
      </c>
      <c r="E16" s="849" t="s">
        <v>25</v>
      </c>
      <c r="F16" s="536">
        <f>_xlfn.XLOOKUP(L16,[1]V_CVII!$AI:$AI,[1]V_CVII!$T:$T)</f>
        <v>2.4320507903999999</v>
      </c>
      <c r="G16" s="196"/>
      <c r="L16" s="737" t="s">
        <v>1870</v>
      </c>
    </row>
    <row r="17" spans="2:12" ht="15.75">
      <c r="B17" s="1459">
        <v>7</v>
      </c>
      <c r="C17" s="1461" t="s">
        <v>847</v>
      </c>
      <c r="D17" s="849" t="s">
        <v>7</v>
      </c>
      <c r="E17" s="849" t="s">
        <v>306</v>
      </c>
      <c r="F17" s="387">
        <f>_xlfn.XLOOKUP(L17,[1]V_CVII!$AI:$AI,[1]V_CVII!$T:$T)</f>
        <v>2.6553450000000001</v>
      </c>
      <c r="G17" s="196"/>
      <c r="L17" s="737" t="s">
        <v>1871</v>
      </c>
    </row>
    <row r="18" spans="2:12" ht="15.75">
      <c r="B18" s="1459"/>
      <c r="C18" s="1461"/>
      <c r="D18" s="849" t="s">
        <v>7</v>
      </c>
      <c r="E18" s="849" t="s">
        <v>23</v>
      </c>
      <c r="F18" s="387">
        <f>_xlfn.XLOOKUP(L18,[1]V_CVII!$AI:$AI,[1]V_CVII!$T:$T)</f>
        <v>2.5491312000000002</v>
      </c>
      <c r="G18" s="196"/>
      <c r="L18" s="737" t="s">
        <v>1872</v>
      </c>
    </row>
    <row r="19" spans="2:12" ht="15.75">
      <c r="B19" s="1459"/>
      <c r="C19" s="1461"/>
      <c r="D19" s="849" t="s">
        <v>7</v>
      </c>
      <c r="E19" s="849" t="s">
        <v>24</v>
      </c>
      <c r="F19" s="387">
        <f>_xlfn.XLOOKUP(L19,[1]V_CVII!$AI:$AI,[1]V_CVII!$T:$T)</f>
        <v>2.4471659519999998</v>
      </c>
      <c r="G19" s="196"/>
      <c r="L19" s="737" t="s">
        <v>1873</v>
      </c>
    </row>
    <row r="20" spans="2:12" ht="15.75">
      <c r="B20" s="1460"/>
      <c r="C20" s="1462"/>
      <c r="D20" s="849" t="s">
        <v>7</v>
      </c>
      <c r="E20" s="849" t="s">
        <v>25</v>
      </c>
      <c r="F20" s="387">
        <f>_xlfn.XLOOKUP(L20,[1]V_CVII!$AI:$AI,[1]V_CVII!$T:$T)</f>
        <v>2.3492793139199999</v>
      </c>
      <c r="G20" s="196"/>
      <c r="L20" s="737" t="s">
        <v>1874</v>
      </c>
    </row>
    <row r="21" spans="2:12" ht="15.75">
      <c r="B21" s="1459"/>
      <c r="C21" s="1461"/>
      <c r="D21" s="849" t="s">
        <v>7</v>
      </c>
      <c r="E21" s="849" t="s">
        <v>845</v>
      </c>
      <c r="F21" s="387">
        <f>_xlfn.XLOOKUP(L21,[1]V_CVII!$AI:$AI,[1]V_CVII!$T:$T)</f>
        <v>2.2553081413631997</v>
      </c>
      <c r="G21" s="196"/>
      <c r="L21" s="737" t="s">
        <v>1875</v>
      </c>
    </row>
    <row r="22" spans="2:12" ht="15.75">
      <c r="B22" s="1459">
        <v>8</v>
      </c>
      <c r="C22" s="1461" t="s">
        <v>848</v>
      </c>
      <c r="D22" s="849" t="s">
        <v>7</v>
      </c>
      <c r="E22" s="849" t="s">
        <v>306</v>
      </c>
      <c r="F22" s="626">
        <f>_xlfn.XLOOKUP(L22,[1]V_CVII!$AI:$AI,[1]V_CVII!$T:$T)</f>
        <v>2.4990000000000001</v>
      </c>
      <c r="G22" s="196"/>
      <c r="L22" s="737" t="s">
        <v>1876</v>
      </c>
    </row>
    <row r="23" spans="2:12" ht="15.75">
      <c r="B23" s="1459"/>
      <c r="C23" s="1461"/>
      <c r="D23" s="849" t="s">
        <v>7</v>
      </c>
      <c r="E23" s="848" t="s">
        <v>23</v>
      </c>
      <c r="F23" s="626">
        <f>_xlfn.XLOOKUP(L23,[1]V_CVII!$AI:$AI,[1]V_CVII!$T:$T)</f>
        <v>2.3990399999999998</v>
      </c>
      <c r="G23" s="196"/>
      <c r="L23" s="737" t="s">
        <v>1877</v>
      </c>
    </row>
    <row r="24" spans="2:12" ht="15.75">
      <c r="B24" s="1460"/>
      <c r="C24" s="1462"/>
      <c r="D24" s="849" t="s">
        <v>7</v>
      </c>
      <c r="E24" s="848" t="s">
        <v>24</v>
      </c>
      <c r="F24" s="626">
        <f>_xlfn.XLOOKUP(L24,[1]V_CVII!$AI:$AI,[1]V_CVII!$T:$T)</f>
        <v>2.3030784</v>
      </c>
      <c r="G24" s="196"/>
      <c r="L24" s="737" t="s">
        <v>1878</v>
      </c>
    </row>
    <row r="25" spans="2:12" ht="15.75">
      <c r="B25" s="1460"/>
      <c r="C25" s="1462"/>
      <c r="D25" s="849" t="s">
        <v>7</v>
      </c>
      <c r="E25" s="849" t="s">
        <v>25</v>
      </c>
      <c r="F25" s="626">
        <f>_xlfn.XLOOKUP(L25,[1]V_CVII!$AI:$AI,[1]V_CVII!$T:$T)</f>
        <v>2.2109552639999999</v>
      </c>
      <c r="G25" s="196"/>
      <c r="L25" s="737" t="s">
        <v>1879</v>
      </c>
    </row>
    <row r="26" spans="2:12" ht="15.75">
      <c r="B26" s="1459">
        <v>9</v>
      </c>
      <c r="C26" s="1461" t="s">
        <v>849</v>
      </c>
      <c r="D26" s="849" t="s">
        <v>7</v>
      </c>
      <c r="E26" s="849" t="s">
        <v>306</v>
      </c>
      <c r="F26" s="626">
        <f>_xlfn.XLOOKUP(L26,[1]V_CVII!$AI:$AI,[1]V_CVII!$T:$T)</f>
        <v>2.4139499999999998</v>
      </c>
      <c r="G26" s="196"/>
      <c r="L26" s="737" t="s">
        <v>1880</v>
      </c>
    </row>
    <row r="27" spans="2:12" ht="15.75">
      <c r="B27" s="1459"/>
      <c r="C27" s="1461"/>
      <c r="D27" s="849" t="s">
        <v>7</v>
      </c>
      <c r="E27" s="848" t="s">
        <v>23</v>
      </c>
      <c r="F27" s="626">
        <f>_xlfn.XLOOKUP(L27,[1]V_CVII!$AI:$AI,[1]V_CVII!$T:$T)</f>
        <v>2.3173919999999999</v>
      </c>
      <c r="G27" s="196"/>
      <c r="L27" s="737" t="s">
        <v>1881</v>
      </c>
    </row>
    <row r="28" spans="2:12" ht="15.75">
      <c r="B28" s="1459"/>
      <c r="C28" s="1461"/>
      <c r="D28" s="849" t="s">
        <v>7</v>
      </c>
      <c r="E28" s="848" t="s">
        <v>24</v>
      </c>
      <c r="F28" s="626">
        <f>_xlfn.XLOOKUP(L28,[1]V_CVII!$AI:$AI,[1]V_CVII!$T:$T)</f>
        <v>2.2246963199999996</v>
      </c>
      <c r="G28" s="196"/>
      <c r="L28" s="737" t="s">
        <v>1882</v>
      </c>
    </row>
    <row r="29" spans="2:12" ht="15.75">
      <c r="B29" s="1460"/>
      <c r="C29" s="1462"/>
      <c r="D29" s="849" t="s">
        <v>7</v>
      </c>
      <c r="E29" s="848" t="s">
        <v>25</v>
      </c>
      <c r="F29" s="626">
        <f>_xlfn.XLOOKUP(L29,[1]V_CVII!$AI:$AI,[1]V_CVII!$T:$T)</f>
        <v>2.1357084671999997</v>
      </c>
      <c r="G29" s="196"/>
      <c r="L29" s="737" t="s">
        <v>1883</v>
      </c>
    </row>
    <row r="30" spans="2:12" ht="15.75">
      <c r="B30" s="1459"/>
      <c r="C30" s="1461"/>
      <c r="D30" s="849" t="s">
        <v>7</v>
      </c>
      <c r="E30" s="848" t="s">
        <v>308</v>
      </c>
      <c r="F30" s="626">
        <f>_xlfn.XLOOKUP(L30,[1]V_CVII!$AI:$AI,[1]V_CVII!$T:$T)</f>
        <v>2.0502801285119996</v>
      </c>
      <c r="G30" s="196"/>
      <c r="L30" s="737" t="s">
        <v>1884</v>
      </c>
    </row>
    <row r="31" spans="2:12" ht="15.75">
      <c r="B31" s="1459">
        <v>10</v>
      </c>
      <c r="C31" s="1461" t="s">
        <v>850</v>
      </c>
      <c r="D31" s="849" t="s">
        <v>7</v>
      </c>
      <c r="E31" s="849" t="s">
        <v>306</v>
      </c>
      <c r="F31" s="626">
        <f>_xlfn.XLOOKUP(L31,[1]V_CVII!$AI:$AI,[1]V_CVII!$T:$T)</f>
        <v>2.1945000000000001</v>
      </c>
      <c r="G31" s="196"/>
      <c r="L31" s="737" t="s">
        <v>1885</v>
      </c>
    </row>
    <row r="32" spans="2:12" ht="15.75">
      <c r="B32" s="1459"/>
      <c r="C32" s="1461"/>
      <c r="D32" s="849" t="s">
        <v>7</v>
      </c>
      <c r="E32" s="848" t="s">
        <v>23</v>
      </c>
      <c r="F32" s="626">
        <f>_xlfn.XLOOKUP(L32,[1]V_CVII!$AI:$AI,[1]V_CVII!$T:$T)</f>
        <v>2.1383587674216797</v>
      </c>
      <c r="G32" s="196"/>
      <c r="L32" s="737" t="s">
        <v>1886</v>
      </c>
    </row>
    <row r="33" spans="2:12" ht="15.75">
      <c r="B33" s="1459"/>
      <c r="C33" s="1461"/>
      <c r="D33" s="849" t="s">
        <v>7</v>
      </c>
      <c r="E33" s="848" t="s">
        <v>24</v>
      </c>
      <c r="F33" s="626">
        <f>_xlfn.XLOOKUP(L33,[1]V_CVII!$AI:$AI,[1]V_CVII!$T:$T)</f>
        <v>2.1015810982031251</v>
      </c>
      <c r="G33" s="196"/>
      <c r="L33" s="737" t="s">
        <v>1887</v>
      </c>
    </row>
    <row r="34" spans="2:12" ht="15.75">
      <c r="B34" s="1459"/>
      <c r="C34" s="1461"/>
      <c r="D34" s="849" t="s">
        <v>7</v>
      </c>
      <c r="E34" s="848" t="s">
        <v>25</v>
      </c>
      <c r="F34" s="626">
        <f>_xlfn.XLOOKUP(L34,[1]V_CVII!$AI:$AI,[1]V_CVII!$T:$T)</f>
        <v>2.0654359687500001</v>
      </c>
      <c r="G34" s="196"/>
      <c r="L34" s="737" t="s">
        <v>1888</v>
      </c>
    </row>
    <row r="35" spans="2:12" ht="15.75">
      <c r="B35" s="1459"/>
      <c r="C35" s="1461"/>
      <c r="D35" s="849" t="s">
        <v>7</v>
      </c>
      <c r="E35" s="848" t="s">
        <v>308</v>
      </c>
      <c r="F35" s="626">
        <f>_xlfn.XLOOKUP(L35,[1]V_CVII!$AI:$AI,[1]V_CVII!$T:$T)</f>
        <v>2.0299125</v>
      </c>
      <c r="G35" s="196"/>
      <c r="L35" s="737" t="s">
        <v>1889</v>
      </c>
    </row>
    <row r="36" spans="2:12" ht="15.75">
      <c r="B36" s="687">
        <v>11</v>
      </c>
      <c r="C36" s="848" t="s">
        <v>851</v>
      </c>
      <c r="D36" s="849" t="s">
        <v>7</v>
      </c>
      <c r="E36" s="848" t="s">
        <v>308</v>
      </c>
      <c r="F36" s="626">
        <f>_xlfn.XLOOKUP(L36,[1]V_CVII!$AI:$AI,[1]V_CVII!$T:$T)</f>
        <v>1.9949999999999999</v>
      </c>
      <c r="G36" s="196"/>
      <c r="L36" s="737" t="s">
        <v>1890</v>
      </c>
    </row>
    <row r="38" spans="2:12">
      <c r="B38" s="199" t="s">
        <v>291</v>
      </c>
    </row>
    <row r="39" spans="2:12" ht="15" customHeight="1">
      <c r="B39" s="1409" t="s">
        <v>652</v>
      </c>
      <c r="C39" s="1409"/>
      <c r="D39" s="1409"/>
      <c r="E39" s="1409"/>
      <c r="F39" s="1409"/>
    </row>
    <row r="40" spans="2:12" ht="15" customHeight="1">
      <c r="B40" s="1409" t="s">
        <v>2457</v>
      </c>
      <c r="C40" s="1409"/>
      <c r="D40" s="1409"/>
      <c r="E40" s="1409"/>
      <c r="F40" s="1409"/>
    </row>
    <row r="41" spans="2:12" ht="33.75" customHeight="1">
      <c r="B41" s="1458" t="s">
        <v>2458</v>
      </c>
      <c r="C41" s="1458"/>
      <c r="D41" s="1458"/>
      <c r="E41" s="1458"/>
      <c r="F41" s="1458"/>
    </row>
    <row r="42" spans="2:12" ht="15.75" customHeight="1"/>
  </sheetData>
  <mergeCells count="17">
    <mergeCell ref="B39:F39"/>
    <mergeCell ref="B40:F40"/>
    <mergeCell ref="B41:F41"/>
    <mergeCell ref="B17:B21"/>
    <mergeCell ref="B22:B25"/>
    <mergeCell ref="B26:B30"/>
    <mergeCell ref="B31:B35"/>
    <mergeCell ref="C17:C21"/>
    <mergeCell ref="C22:C25"/>
    <mergeCell ref="C26:C30"/>
    <mergeCell ref="C31:C35"/>
    <mergeCell ref="C13:C16"/>
    <mergeCell ref="B13:B16"/>
    <mergeCell ref="B1:F1"/>
    <mergeCell ref="B3:F3"/>
    <mergeCell ref="B6:E6"/>
    <mergeCell ref="B12:E12"/>
  </mergeCells>
  <pageMargins left="0.511811023622047" right="0.196850393700787" top="0.55118110236220497" bottom="0.31496062992126" header="0.27559055118110198" footer="0.196850393700787"/>
  <pageSetup paperSize="9" scale="85" firstPageNumber="87" fitToHeight="0" orientation="portrait" useFirstPageNumber="1" r:id="rId1"/>
  <headerFooter alignWithMargins="0">
    <oddHeader>&amp;CDRAFT</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aie21">
    <tabColor rgb="FFFF0000"/>
  </sheetPr>
  <dimension ref="B2:J95"/>
  <sheetViews>
    <sheetView topLeftCell="A4" zoomScale="85" zoomScaleNormal="85" workbookViewId="0">
      <selection activeCell="L20" sqref="L20"/>
    </sheetView>
  </sheetViews>
  <sheetFormatPr defaultColWidth="10.28515625" defaultRowHeight="15" outlineLevelRow="1"/>
  <cols>
    <col min="1" max="1" width="2.85546875" style="183" customWidth="1"/>
    <col min="2" max="2" width="5" style="183" customWidth="1"/>
    <col min="3" max="3" width="62.42578125" style="183" customWidth="1"/>
    <col min="4" max="4" width="12" style="183" customWidth="1"/>
    <col min="5" max="8" width="9.42578125" style="183" customWidth="1"/>
    <col min="9" max="16384" width="10.28515625" style="183"/>
  </cols>
  <sheetData>
    <row r="2" spans="2:8" ht="30.75" customHeight="1">
      <c r="B2" s="1469" t="s">
        <v>902</v>
      </c>
      <c r="C2" s="1469"/>
      <c r="D2" s="1469"/>
      <c r="E2" s="1469"/>
      <c r="F2" s="1469"/>
      <c r="G2" s="1469"/>
      <c r="H2" s="1469"/>
    </row>
    <row r="4" spans="2:8" ht="32.25" customHeight="1">
      <c r="B4" s="1470" t="s">
        <v>2459</v>
      </c>
      <c r="C4" s="1470"/>
      <c r="D4" s="1470"/>
      <c r="E4" s="1470"/>
      <c r="F4" s="1470"/>
      <c r="G4" s="1470"/>
      <c r="H4" s="1470"/>
    </row>
    <row r="5" spans="2:8">
      <c r="B5" s="184"/>
      <c r="C5" s="184"/>
      <c r="D5" s="184"/>
      <c r="E5" s="184"/>
      <c r="F5" s="184"/>
      <c r="G5" s="184"/>
      <c r="H5" s="184"/>
    </row>
    <row r="7" spans="2:8" ht="39" customHeight="1">
      <c r="B7" s="1468" t="s">
        <v>17</v>
      </c>
      <c r="C7" s="1468" t="s">
        <v>2</v>
      </c>
      <c r="D7" s="1467" t="s">
        <v>3</v>
      </c>
      <c r="E7" s="1210" t="s">
        <v>2487</v>
      </c>
      <c r="F7" s="1211"/>
      <c r="G7" s="1210" t="s">
        <v>2488</v>
      </c>
      <c r="H7" s="1211"/>
    </row>
    <row r="8" spans="2:8" ht="27" customHeight="1">
      <c r="B8" s="1468"/>
      <c r="C8" s="1468"/>
      <c r="D8" s="1467"/>
      <c r="E8" s="1212"/>
      <c r="F8" s="1213"/>
      <c r="G8" s="1212"/>
      <c r="H8" s="1213"/>
    </row>
    <row r="9" spans="2:8">
      <c r="B9" s="1468"/>
      <c r="C9" s="1468"/>
      <c r="D9" s="1467"/>
      <c r="E9" s="186" t="s">
        <v>309</v>
      </c>
      <c r="F9" s="186" t="s">
        <v>310</v>
      </c>
      <c r="G9" s="186" t="s">
        <v>309</v>
      </c>
      <c r="H9" s="186" t="s">
        <v>310</v>
      </c>
    </row>
    <row r="10" spans="2:8" ht="65.25" customHeight="1" outlineLevel="1">
      <c r="B10" s="185">
        <v>1</v>
      </c>
      <c r="C10" s="187" t="s">
        <v>2864</v>
      </c>
      <c r="D10" s="188" t="s">
        <v>7</v>
      </c>
      <c r="E10" s="523"/>
      <c r="F10" s="523">
        <v>5.5</v>
      </c>
      <c r="G10" s="523"/>
      <c r="H10" s="523"/>
    </row>
    <row r="11" spans="2:8" ht="51" outlineLevel="1">
      <c r="B11" s="185">
        <v>2</v>
      </c>
      <c r="C11" s="187" t="s">
        <v>998</v>
      </c>
      <c r="D11" s="188" t="s">
        <v>7</v>
      </c>
      <c r="E11" s="523"/>
      <c r="F11" s="523">
        <v>5.0999999999999996</v>
      </c>
      <c r="G11" s="523"/>
      <c r="H11" s="523"/>
    </row>
    <row r="12" spans="2:8" ht="38.25" outlineLevel="1">
      <c r="B12" s="185">
        <v>3</v>
      </c>
      <c r="C12" s="187" t="s">
        <v>999</v>
      </c>
      <c r="D12" s="188" t="s">
        <v>7</v>
      </c>
      <c r="E12" s="523"/>
      <c r="F12" s="523">
        <v>4.9000000000000004</v>
      </c>
      <c r="G12" s="523"/>
      <c r="H12" s="523"/>
    </row>
    <row r="13" spans="2:8" ht="25.5" outlineLevel="1">
      <c r="B13" s="4">
        <v>4</v>
      </c>
      <c r="C13" s="189" t="s">
        <v>1000</v>
      </c>
      <c r="D13" s="188" t="s">
        <v>7</v>
      </c>
      <c r="E13" s="523">
        <v>4.5199999999999996</v>
      </c>
      <c r="F13" s="523">
        <v>4.7699999999999996</v>
      </c>
      <c r="G13" s="523"/>
      <c r="H13" s="523"/>
    </row>
    <row r="14" spans="2:8" ht="25.5" outlineLevel="1">
      <c r="B14" s="4">
        <v>5</v>
      </c>
      <c r="C14" s="189" t="s">
        <v>1001</v>
      </c>
      <c r="D14" s="185" t="s">
        <v>7</v>
      </c>
      <c r="E14" s="523">
        <v>4.26</v>
      </c>
      <c r="F14" s="523">
        <v>4.4800000000000004</v>
      </c>
      <c r="G14" s="523"/>
      <c r="H14" s="523"/>
    </row>
    <row r="15" spans="2:8" ht="25.5" outlineLevel="1">
      <c r="B15" s="153">
        <v>6</v>
      </c>
      <c r="C15" s="190" t="s">
        <v>1002</v>
      </c>
      <c r="D15" s="191" t="s">
        <v>7</v>
      </c>
      <c r="E15" s="803">
        <v>3.88</v>
      </c>
      <c r="F15" s="803">
        <v>4.22</v>
      </c>
      <c r="G15" s="803"/>
      <c r="H15" s="803"/>
    </row>
    <row r="16" spans="2:8" ht="25.5" outlineLevel="1">
      <c r="B16" s="4">
        <v>7</v>
      </c>
      <c r="C16" s="189" t="s">
        <v>1003</v>
      </c>
      <c r="D16" s="185" t="s">
        <v>7</v>
      </c>
      <c r="E16" s="943">
        <v>3.66</v>
      </c>
      <c r="F16" s="943">
        <v>3.84</v>
      </c>
      <c r="G16" s="943"/>
      <c r="H16" s="943"/>
    </row>
    <row r="17" spans="2:8" ht="25.5" outlineLevel="1">
      <c r="B17" s="154">
        <v>8</v>
      </c>
      <c r="C17" s="192" t="s">
        <v>1004</v>
      </c>
      <c r="D17" s="193" t="s">
        <v>7</v>
      </c>
      <c r="E17" s="943">
        <v>3.02</v>
      </c>
      <c r="F17" s="943">
        <v>3.6</v>
      </c>
      <c r="G17" s="943">
        <v>2.73</v>
      </c>
      <c r="H17" s="943">
        <v>3.01</v>
      </c>
    </row>
    <row r="18" spans="2:8" ht="25.5" outlineLevel="1">
      <c r="B18" s="4">
        <v>9</v>
      </c>
      <c r="C18" s="189" t="s">
        <v>1005</v>
      </c>
      <c r="D18" s="185" t="s">
        <v>7</v>
      </c>
      <c r="E18" s="943">
        <v>2.74</v>
      </c>
      <c r="F18" s="943">
        <v>3.01</v>
      </c>
      <c r="G18" s="943">
        <v>2.44</v>
      </c>
      <c r="H18" s="943">
        <v>2.73</v>
      </c>
    </row>
    <row r="19" spans="2:8" ht="25.5" outlineLevel="1">
      <c r="B19" s="4">
        <v>10</v>
      </c>
      <c r="C19" s="189" t="s">
        <v>1006</v>
      </c>
      <c r="D19" s="188" t="s">
        <v>7</v>
      </c>
      <c r="E19" s="943">
        <v>2.44</v>
      </c>
      <c r="F19" s="943">
        <v>2.73</v>
      </c>
      <c r="G19" s="943">
        <v>2.16</v>
      </c>
      <c r="H19" s="943">
        <v>2.4300000000000002</v>
      </c>
    </row>
    <row r="20" spans="2:8" ht="25.5" outlineLevel="1">
      <c r="B20" s="4">
        <v>11</v>
      </c>
      <c r="C20" s="189" t="s">
        <v>1007</v>
      </c>
      <c r="D20" s="185" t="s">
        <v>7</v>
      </c>
      <c r="E20" s="943">
        <v>2.16</v>
      </c>
      <c r="F20" s="943">
        <v>2.41</v>
      </c>
      <c r="G20" s="943">
        <v>1.96</v>
      </c>
      <c r="H20" s="943">
        <v>2.15</v>
      </c>
    </row>
    <row r="21" spans="2:8" ht="25.5" outlineLevel="1">
      <c r="B21" s="4">
        <v>12</v>
      </c>
      <c r="C21" s="189" t="s">
        <v>1008</v>
      </c>
      <c r="D21" s="188" t="s">
        <v>7</v>
      </c>
      <c r="E21" s="943">
        <v>1.96</v>
      </c>
      <c r="F21" s="943">
        <v>2.15</v>
      </c>
      <c r="G21" s="943">
        <v>1.81</v>
      </c>
      <c r="H21" s="943">
        <v>1.95</v>
      </c>
    </row>
    <row r="22" spans="2:8" ht="25.5" outlineLevel="1">
      <c r="B22" s="4">
        <v>13</v>
      </c>
      <c r="C22" s="189" t="s">
        <v>1009</v>
      </c>
      <c r="D22" s="185" t="s">
        <v>7</v>
      </c>
      <c r="E22" s="943">
        <v>1.81</v>
      </c>
      <c r="F22" s="943">
        <v>1.95</v>
      </c>
      <c r="G22" s="943">
        <v>1.71</v>
      </c>
      <c r="H22" s="943">
        <v>1.8</v>
      </c>
    </row>
    <row r="23" spans="2:8" ht="25.5" outlineLevel="1">
      <c r="B23" s="4">
        <v>14</v>
      </c>
      <c r="C23" s="189" t="s">
        <v>311</v>
      </c>
      <c r="D23" s="185" t="s">
        <v>7</v>
      </c>
      <c r="E23" s="943"/>
      <c r="F23" s="943"/>
      <c r="G23" s="1471">
        <v>1.7</v>
      </c>
      <c r="H23" s="1472"/>
    </row>
    <row r="24" spans="2:8" outlineLevel="1">
      <c r="B24" s="1464">
        <v>15</v>
      </c>
      <c r="C24" s="1344" t="s">
        <v>312</v>
      </c>
      <c r="D24" s="185" t="s">
        <v>7</v>
      </c>
      <c r="E24" s="943">
        <v>1.7</v>
      </c>
      <c r="F24" s="943">
        <v>1.75</v>
      </c>
      <c r="G24" s="944"/>
      <c r="H24" s="944"/>
    </row>
    <row r="25" spans="2:8" outlineLevel="1">
      <c r="B25" s="1466"/>
      <c r="C25" s="1346"/>
      <c r="D25" s="185" t="s">
        <v>33</v>
      </c>
      <c r="E25" s="943">
        <v>1.67</v>
      </c>
      <c r="F25" s="943">
        <v>1.72</v>
      </c>
      <c r="G25" s="944"/>
      <c r="H25" s="944"/>
    </row>
    <row r="26" spans="2:8" outlineLevel="1">
      <c r="B26" s="1464">
        <v>16</v>
      </c>
      <c r="C26" s="1344" t="s">
        <v>313</v>
      </c>
      <c r="D26" s="185" t="s">
        <v>7</v>
      </c>
      <c r="E26" s="523"/>
      <c r="F26" s="523"/>
      <c r="G26" s="523">
        <v>1.6</v>
      </c>
      <c r="H26" s="523">
        <v>1.66</v>
      </c>
    </row>
    <row r="27" spans="2:8" outlineLevel="1">
      <c r="B27" s="1466"/>
      <c r="C27" s="1346"/>
      <c r="D27" s="185" t="s">
        <v>33</v>
      </c>
      <c r="E27" s="523"/>
      <c r="F27" s="523"/>
      <c r="G27" s="523">
        <v>1.52</v>
      </c>
      <c r="H27" s="523">
        <v>1.58</v>
      </c>
    </row>
    <row r="28" spans="2:8" outlineLevel="1">
      <c r="B28" s="1464">
        <v>17</v>
      </c>
      <c r="C28" s="1344" t="s">
        <v>314</v>
      </c>
      <c r="D28" s="185" t="s">
        <v>123</v>
      </c>
      <c r="E28" s="523"/>
      <c r="F28" s="523"/>
      <c r="G28" s="1473">
        <v>1.49</v>
      </c>
      <c r="H28" s="1474"/>
    </row>
    <row r="29" spans="2:8" outlineLevel="1">
      <c r="B29" s="1466"/>
      <c r="C29" s="1346"/>
      <c r="D29" s="185" t="s">
        <v>33</v>
      </c>
      <c r="E29" s="523"/>
      <c r="F29" s="523"/>
      <c r="G29" s="1473">
        <v>1.44</v>
      </c>
      <c r="H29" s="1474"/>
    </row>
    <row r="30" spans="2:8" outlineLevel="1">
      <c r="B30" s="1464">
        <v>18</v>
      </c>
      <c r="C30" s="1344" t="s">
        <v>315</v>
      </c>
      <c r="D30" s="185" t="s">
        <v>7</v>
      </c>
      <c r="E30" s="523">
        <v>1.7247933884297499</v>
      </c>
      <c r="F30" s="523">
        <v>1.7479338842975201</v>
      </c>
      <c r="G30" s="523">
        <v>1.6958677685950401</v>
      </c>
      <c r="H30" s="523">
        <v>1.71900826446281</v>
      </c>
    </row>
    <row r="31" spans="2:8" outlineLevel="1">
      <c r="B31" s="1465"/>
      <c r="C31" s="1345"/>
      <c r="D31" s="185" t="s">
        <v>123</v>
      </c>
      <c r="E31" s="523">
        <v>1.6958677685950401</v>
      </c>
      <c r="F31" s="523">
        <v>1.71900826446281</v>
      </c>
      <c r="G31" s="523">
        <v>1.66694214876033</v>
      </c>
      <c r="H31" s="523">
        <v>1.6900826446281001</v>
      </c>
    </row>
    <row r="32" spans="2:8" outlineLevel="1">
      <c r="B32" s="1466"/>
      <c r="C32" s="1346"/>
      <c r="D32" s="185" t="s">
        <v>33</v>
      </c>
      <c r="E32" s="523">
        <v>1.66694214876033</v>
      </c>
      <c r="F32" s="523">
        <v>1.6900826446281001</v>
      </c>
      <c r="G32" s="523">
        <v>1.6380165289256201</v>
      </c>
      <c r="H32" s="523">
        <v>1.66115702479339</v>
      </c>
    </row>
    <row r="33" spans="2:8" outlineLevel="1">
      <c r="B33" s="1464">
        <v>19</v>
      </c>
      <c r="C33" s="1344" t="s">
        <v>2674</v>
      </c>
      <c r="D33" s="185" t="s">
        <v>7</v>
      </c>
      <c r="E33" s="523">
        <v>1.66694214876033</v>
      </c>
      <c r="F33" s="523">
        <v>1.6900826446281001</v>
      </c>
      <c r="G33" s="523">
        <v>1.6380165289256201</v>
      </c>
      <c r="H33" s="523">
        <v>1.66115702479339</v>
      </c>
    </row>
    <row r="34" spans="2:8" outlineLevel="1">
      <c r="B34" s="1465"/>
      <c r="C34" s="1345"/>
      <c r="D34" s="185" t="s">
        <v>123</v>
      </c>
      <c r="E34" s="523">
        <v>1.6380165289256201</v>
      </c>
      <c r="F34" s="523">
        <v>1.66115702479339</v>
      </c>
      <c r="G34" s="523">
        <v>1.60909090909091</v>
      </c>
      <c r="H34" s="523">
        <v>1.6322314049586799</v>
      </c>
    </row>
    <row r="35" spans="2:8" outlineLevel="1">
      <c r="B35" s="1466"/>
      <c r="C35" s="1346"/>
      <c r="D35" s="185" t="s">
        <v>33</v>
      </c>
      <c r="E35" s="523">
        <v>1.60909090909091</v>
      </c>
      <c r="F35" s="523">
        <v>1.6322314049586799</v>
      </c>
      <c r="G35" s="523">
        <v>1.5801652892561999</v>
      </c>
      <c r="H35" s="523">
        <v>1.60330578512397</v>
      </c>
    </row>
    <row r="36" spans="2:8" outlineLevel="1">
      <c r="B36" s="1464">
        <v>20</v>
      </c>
      <c r="C36" s="1344" t="s">
        <v>316</v>
      </c>
      <c r="D36" s="185" t="s">
        <v>7</v>
      </c>
      <c r="E36" s="523">
        <v>1.6958677685950401</v>
      </c>
      <c r="F36" s="523">
        <v>1.71900826446281</v>
      </c>
      <c r="G36" s="523">
        <v>1.66694214876033</v>
      </c>
      <c r="H36" s="523">
        <v>1.6900826446281001</v>
      </c>
    </row>
    <row r="37" spans="2:8" outlineLevel="1">
      <c r="B37" s="1465"/>
      <c r="C37" s="1345"/>
      <c r="D37" s="185" t="s">
        <v>123</v>
      </c>
      <c r="E37" s="523">
        <v>1.66694214876033</v>
      </c>
      <c r="F37" s="523">
        <v>1.6900826446281001</v>
      </c>
      <c r="G37" s="523">
        <v>1.6380165289256201</v>
      </c>
      <c r="H37" s="523">
        <v>1.66115702479339</v>
      </c>
    </row>
    <row r="38" spans="2:8" outlineLevel="1">
      <c r="B38" s="1466"/>
      <c r="C38" s="1346"/>
      <c r="D38" s="185" t="s">
        <v>33</v>
      </c>
      <c r="E38" s="523">
        <v>1.6380165289256201</v>
      </c>
      <c r="F38" s="523">
        <v>1.66115702479339</v>
      </c>
      <c r="G38" s="523">
        <v>1.60909090909091</v>
      </c>
      <c r="H38" s="523">
        <v>1.6322314049586799</v>
      </c>
    </row>
    <row r="39" spans="2:8" outlineLevel="1">
      <c r="B39" s="1464">
        <v>21</v>
      </c>
      <c r="C39" s="1463" t="s">
        <v>317</v>
      </c>
      <c r="D39" s="185" t="s">
        <v>7</v>
      </c>
      <c r="E39" s="523">
        <v>1.6380165289256201</v>
      </c>
      <c r="F39" s="523">
        <v>1.66115702479339</v>
      </c>
      <c r="G39" s="523">
        <v>1.60909090909091</v>
      </c>
      <c r="H39" s="523">
        <v>1.6322314049586799</v>
      </c>
    </row>
    <row r="40" spans="2:8" outlineLevel="1">
      <c r="B40" s="1465"/>
      <c r="C40" s="1463"/>
      <c r="D40" s="185" t="s">
        <v>123</v>
      </c>
      <c r="E40" s="523">
        <v>1.60909090909091</v>
      </c>
      <c r="F40" s="523">
        <v>1.6322314049586799</v>
      </c>
      <c r="G40" s="523">
        <v>1.5801652892561999</v>
      </c>
      <c r="H40" s="523">
        <v>1.60330578512397</v>
      </c>
    </row>
    <row r="41" spans="2:8" outlineLevel="1">
      <c r="B41" s="1466"/>
      <c r="C41" s="1463"/>
      <c r="D41" s="185" t="s">
        <v>33</v>
      </c>
      <c r="E41" s="523">
        <v>1.5801652892561999</v>
      </c>
      <c r="F41" s="523">
        <v>1.60330578512397</v>
      </c>
      <c r="G41" s="523">
        <v>1.5512396694214901</v>
      </c>
      <c r="H41" s="523">
        <v>1.5743801652892599</v>
      </c>
    </row>
    <row r="42" spans="2:8" outlineLevel="1">
      <c r="B42" s="1464">
        <v>22</v>
      </c>
      <c r="C42" s="1344" t="s">
        <v>318</v>
      </c>
      <c r="D42" s="185" t="s">
        <v>7</v>
      </c>
      <c r="E42" s="523">
        <v>1.66694214876033</v>
      </c>
      <c r="F42" s="523">
        <v>1.6900826446281001</v>
      </c>
      <c r="G42" s="523">
        <v>1.6380165289256201</v>
      </c>
      <c r="H42" s="523">
        <v>1.66115702479339</v>
      </c>
    </row>
    <row r="43" spans="2:8" outlineLevel="1">
      <c r="B43" s="1465"/>
      <c r="C43" s="1345"/>
      <c r="D43" s="185" t="s">
        <v>123</v>
      </c>
      <c r="E43" s="523">
        <v>1.6380165289256201</v>
      </c>
      <c r="F43" s="523">
        <v>1.66115702479339</v>
      </c>
      <c r="G43" s="523">
        <v>1.60909090909091</v>
      </c>
      <c r="H43" s="523">
        <v>1.6322314049586799</v>
      </c>
    </row>
    <row r="44" spans="2:8" outlineLevel="1">
      <c r="B44" s="1466"/>
      <c r="C44" s="1346"/>
      <c r="D44" s="185" t="s">
        <v>33</v>
      </c>
      <c r="E44" s="523">
        <v>1.60909090909091</v>
      </c>
      <c r="F44" s="523">
        <v>1.6322314049586799</v>
      </c>
      <c r="G44" s="523">
        <v>1.5801652892561999</v>
      </c>
      <c r="H44" s="523">
        <v>1.60330578512397</v>
      </c>
    </row>
    <row r="45" spans="2:8" outlineLevel="1">
      <c r="B45" s="1464">
        <v>23</v>
      </c>
      <c r="C45" s="1463" t="s">
        <v>319</v>
      </c>
      <c r="D45" s="185" t="s">
        <v>7</v>
      </c>
      <c r="E45" s="523">
        <v>1.60909090909091</v>
      </c>
      <c r="F45" s="523">
        <v>1.6322314049586799</v>
      </c>
      <c r="G45" s="523">
        <v>1.5801652892561999</v>
      </c>
      <c r="H45" s="523">
        <v>1.60330578512397</v>
      </c>
    </row>
    <row r="46" spans="2:8" outlineLevel="1">
      <c r="B46" s="1465"/>
      <c r="C46" s="1463"/>
      <c r="D46" s="185" t="s">
        <v>123</v>
      </c>
      <c r="E46" s="523">
        <v>1.5801652892561999</v>
      </c>
      <c r="F46" s="523">
        <v>1.60330578512397</v>
      </c>
      <c r="G46" s="523">
        <v>1.5512396694214901</v>
      </c>
      <c r="H46" s="523">
        <v>1.5743801652892599</v>
      </c>
    </row>
    <row r="47" spans="2:8" outlineLevel="1">
      <c r="B47" s="1466"/>
      <c r="C47" s="1463"/>
      <c r="D47" s="185" t="s">
        <v>33</v>
      </c>
      <c r="E47" s="523">
        <v>1.5512396694214901</v>
      </c>
      <c r="F47" s="523">
        <v>1.5743801652892599</v>
      </c>
      <c r="G47" s="523">
        <v>1.52231404958678</v>
      </c>
      <c r="H47" s="523">
        <v>1.5454545454545501</v>
      </c>
    </row>
    <row r="48" spans="2:8" outlineLevel="1">
      <c r="B48" s="1464">
        <v>24</v>
      </c>
      <c r="C48" s="1344" t="s">
        <v>320</v>
      </c>
      <c r="D48" s="185" t="s">
        <v>7</v>
      </c>
      <c r="E48" s="523">
        <v>1.6380165289256201</v>
      </c>
      <c r="F48" s="523">
        <v>1.66115702479339</v>
      </c>
      <c r="G48" s="523">
        <v>1.60909090909091</v>
      </c>
      <c r="H48" s="523">
        <v>1.6322314049586799</v>
      </c>
    </row>
    <row r="49" spans="2:8" outlineLevel="1">
      <c r="B49" s="1465"/>
      <c r="C49" s="1345"/>
      <c r="D49" s="185" t="s">
        <v>123</v>
      </c>
      <c r="E49" s="523">
        <v>1.60909090909091</v>
      </c>
      <c r="F49" s="523">
        <v>1.6322314049586799</v>
      </c>
      <c r="G49" s="523">
        <v>1.5801652892561999</v>
      </c>
      <c r="H49" s="523">
        <v>1.60330578512397</v>
      </c>
    </row>
    <row r="50" spans="2:8" outlineLevel="1">
      <c r="B50" s="1466"/>
      <c r="C50" s="1346"/>
      <c r="D50" s="185" t="s">
        <v>33</v>
      </c>
      <c r="E50" s="523">
        <v>1.5801652892561999</v>
      </c>
      <c r="F50" s="523">
        <v>1.60330578512397</v>
      </c>
      <c r="G50" s="523">
        <v>1.5512396694214901</v>
      </c>
      <c r="H50" s="523">
        <v>1.5743801652892599</v>
      </c>
    </row>
    <row r="51" spans="2:8" outlineLevel="1">
      <c r="B51" s="1464">
        <v>25</v>
      </c>
      <c r="C51" s="1344" t="s">
        <v>321</v>
      </c>
      <c r="D51" s="185" t="s">
        <v>7</v>
      </c>
      <c r="E51" s="523">
        <v>1.5801652892561999</v>
      </c>
      <c r="F51" s="523">
        <v>1.60330578512397</v>
      </c>
      <c r="G51" s="523">
        <v>1.5512396694214901</v>
      </c>
      <c r="H51" s="523">
        <v>1.5743801652892599</v>
      </c>
    </row>
    <row r="52" spans="2:8" outlineLevel="1">
      <c r="B52" s="1465"/>
      <c r="C52" s="1345"/>
      <c r="D52" s="185" t="s">
        <v>123</v>
      </c>
      <c r="E52" s="523">
        <v>1.5512396694214901</v>
      </c>
      <c r="F52" s="523">
        <v>1.5743801652892599</v>
      </c>
      <c r="G52" s="523">
        <v>1.52231404958678</v>
      </c>
      <c r="H52" s="523">
        <v>1.5454545454545501</v>
      </c>
    </row>
    <row r="53" spans="2:8" outlineLevel="1">
      <c r="B53" s="1466"/>
      <c r="C53" s="1346"/>
      <c r="D53" s="185" t="s">
        <v>33</v>
      </c>
      <c r="E53" s="523">
        <v>1.52231404958678</v>
      </c>
      <c r="F53" s="523">
        <v>1.5454545454545501</v>
      </c>
      <c r="G53" s="523">
        <v>1.4933884297520701</v>
      </c>
      <c r="H53" s="523">
        <v>1.51652892561983</v>
      </c>
    </row>
    <row r="54" spans="2:8" outlineLevel="1">
      <c r="B54" s="1464">
        <v>26</v>
      </c>
      <c r="C54" s="1344" t="s">
        <v>322</v>
      </c>
      <c r="D54" s="185" t="s">
        <v>7</v>
      </c>
      <c r="E54" s="523">
        <v>1.60909090909091</v>
      </c>
      <c r="F54" s="523">
        <v>1.6322314049586799</v>
      </c>
      <c r="G54" s="523">
        <v>1.5801652892561999</v>
      </c>
      <c r="H54" s="523">
        <v>1.60330578512397</v>
      </c>
    </row>
    <row r="55" spans="2:8" outlineLevel="1">
      <c r="B55" s="1465"/>
      <c r="C55" s="1345"/>
      <c r="D55" s="185" t="s">
        <v>123</v>
      </c>
      <c r="E55" s="523">
        <v>1.5801652892561999</v>
      </c>
      <c r="F55" s="523">
        <v>1.60330578512397</v>
      </c>
      <c r="G55" s="523">
        <v>1.5512396694214901</v>
      </c>
      <c r="H55" s="523">
        <v>1.5743801652892599</v>
      </c>
    </row>
    <row r="56" spans="2:8" outlineLevel="1">
      <c r="B56" s="1466"/>
      <c r="C56" s="1346"/>
      <c r="D56" s="185" t="s">
        <v>33</v>
      </c>
      <c r="E56" s="523">
        <v>1.5512396694214901</v>
      </c>
      <c r="F56" s="523">
        <v>1.5743801652892599</v>
      </c>
      <c r="G56" s="523">
        <v>1.4933884297520701</v>
      </c>
      <c r="H56" s="523">
        <v>1.51652892561983</v>
      </c>
    </row>
    <row r="57" spans="2:8" outlineLevel="1">
      <c r="B57" s="1464">
        <v>27</v>
      </c>
      <c r="C57" s="1344" t="s">
        <v>323</v>
      </c>
      <c r="D57" s="185" t="s">
        <v>7</v>
      </c>
      <c r="E57" s="523">
        <v>1.5512396694214901</v>
      </c>
      <c r="F57" s="523">
        <v>1.5743801652892599</v>
      </c>
      <c r="G57" s="523">
        <v>1.52231404958678</v>
      </c>
      <c r="H57" s="523">
        <v>1.5454545454545501</v>
      </c>
    </row>
    <row r="58" spans="2:8" outlineLevel="1">
      <c r="B58" s="1465"/>
      <c r="C58" s="1345"/>
      <c r="D58" s="185" t="s">
        <v>123</v>
      </c>
      <c r="E58" s="523">
        <v>1.52231404958678</v>
      </c>
      <c r="F58" s="523">
        <v>1.5454545454545501</v>
      </c>
      <c r="G58" s="523">
        <v>1.4933884297520701</v>
      </c>
      <c r="H58" s="523">
        <v>1.51652892561983</v>
      </c>
    </row>
    <row r="59" spans="2:8" outlineLevel="1">
      <c r="B59" s="1466"/>
      <c r="C59" s="1346"/>
      <c r="D59" s="185" t="s">
        <v>33</v>
      </c>
      <c r="E59" s="523">
        <v>1.4933884297520701</v>
      </c>
      <c r="F59" s="523">
        <v>1.51652892561983</v>
      </c>
      <c r="G59" s="523">
        <v>1.4355371900826399</v>
      </c>
      <c r="H59" s="523">
        <v>1.4876033057851199</v>
      </c>
    </row>
    <row r="60" spans="2:8" outlineLevel="1">
      <c r="B60" s="1464">
        <v>28</v>
      </c>
      <c r="C60" s="1463" t="s">
        <v>324</v>
      </c>
      <c r="D60" s="185" t="s">
        <v>123</v>
      </c>
      <c r="E60" s="802"/>
      <c r="F60" s="802"/>
      <c r="G60" s="523">
        <v>1.46446280991736</v>
      </c>
      <c r="H60" s="523">
        <v>1.4876033057851199</v>
      </c>
    </row>
    <row r="61" spans="2:8" outlineLevel="1">
      <c r="B61" s="1466"/>
      <c r="C61" s="1463"/>
      <c r="D61" s="185" t="s">
        <v>33</v>
      </c>
      <c r="E61" s="802"/>
      <c r="F61" s="802"/>
      <c r="G61" s="523">
        <v>1.4355371900826399</v>
      </c>
      <c r="H61" s="523">
        <v>1.45867768595041</v>
      </c>
    </row>
    <row r="62" spans="2:8" outlineLevel="1">
      <c r="B62" s="1464">
        <v>29</v>
      </c>
      <c r="C62" s="1344" t="s">
        <v>325</v>
      </c>
      <c r="D62" s="185" t="s">
        <v>123</v>
      </c>
      <c r="E62" s="802"/>
      <c r="F62" s="802"/>
      <c r="G62" s="523">
        <v>1.40661157024793</v>
      </c>
      <c r="H62" s="523">
        <v>1.4297520661156999</v>
      </c>
    </row>
    <row r="63" spans="2:8" outlineLevel="1">
      <c r="B63" s="1466"/>
      <c r="C63" s="1346"/>
      <c r="D63" s="185" t="s">
        <v>33</v>
      </c>
      <c r="E63" s="802"/>
      <c r="F63" s="802"/>
      <c r="G63" s="523">
        <v>1.37190082644628</v>
      </c>
      <c r="H63" s="523">
        <v>1.4008264462809901</v>
      </c>
    </row>
    <row r="64" spans="2:8" outlineLevel="1">
      <c r="B64" s="4">
        <v>30</v>
      </c>
      <c r="C64" s="189" t="s">
        <v>326</v>
      </c>
      <c r="D64" s="308" t="s">
        <v>302</v>
      </c>
      <c r="E64" s="802"/>
      <c r="F64" s="802"/>
      <c r="G64" s="1473">
        <v>1.3198347107438</v>
      </c>
      <c r="H64" s="1474"/>
    </row>
    <row r="65" spans="2:10" outlineLevel="1">
      <c r="B65" s="4">
        <v>31</v>
      </c>
      <c r="C65" s="189" t="s">
        <v>327</v>
      </c>
      <c r="D65" s="308" t="s">
        <v>302</v>
      </c>
      <c r="E65" s="802"/>
      <c r="F65" s="802"/>
      <c r="G65" s="1473">
        <v>1.2909090909090899</v>
      </c>
      <c r="H65" s="1474"/>
    </row>
    <row r="66" spans="2:10" outlineLevel="1">
      <c r="B66" s="4">
        <v>32</v>
      </c>
      <c r="C66" s="189" t="s">
        <v>328</v>
      </c>
      <c r="D66" s="308" t="s">
        <v>302</v>
      </c>
      <c r="E66" s="802"/>
      <c r="F66" s="802"/>
      <c r="G66" s="1473">
        <v>1.26198347107438</v>
      </c>
      <c r="H66" s="1474"/>
    </row>
    <row r="67" spans="2:10" outlineLevel="1">
      <c r="B67" s="4">
        <v>33</v>
      </c>
      <c r="C67" s="189" t="s">
        <v>329</v>
      </c>
      <c r="D67" s="308" t="s">
        <v>302</v>
      </c>
      <c r="E67" s="802"/>
      <c r="F67" s="802"/>
      <c r="G67" s="1473">
        <v>1.2041322314049601</v>
      </c>
      <c r="H67" s="1474"/>
    </row>
    <row r="68" spans="2:10" outlineLevel="1">
      <c r="B68" s="4">
        <v>34</v>
      </c>
      <c r="C68" s="189" t="s">
        <v>330</v>
      </c>
      <c r="D68" s="308" t="s">
        <v>302</v>
      </c>
      <c r="E68" s="802"/>
      <c r="F68" s="802"/>
      <c r="G68" s="1473">
        <v>1.17</v>
      </c>
      <c r="H68" s="1474"/>
    </row>
    <row r="69" spans="2:10">
      <c r="B69" s="1476"/>
      <c r="C69" s="1476"/>
      <c r="D69" s="1476"/>
      <c r="E69" s="1476"/>
      <c r="F69" s="1476"/>
      <c r="G69" s="1476"/>
      <c r="H69" s="1476"/>
      <c r="J69" s="194"/>
    </row>
    <row r="70" spans="2:10" ht="15.75">
      <c r="B70" s="522"/>
      <c r="C70" s="795"/>
      <c r="D70" s="795"/>
      <c r="J70" s="194"/>
    </row>
    <row r="71" spans="2:10" ht="15.75" customHeight="1">
      <c r="B71" s="1475" t="s">
        <v>2376</v>
      </c>
      <c r="C71" s="1475"/>
      <c r="D71" s="1475"/>
      <c r="J71" s="194"/>
    </row>
    <row r="72" spans="2:10" ht="15.75" thickBot="1">
      <c r="B72" s="1475"/>
      <c r="C72" s="1475"/>
      <c r="D72" s="1475"/>
      <c r="J72" s="194"/>
    </row>
    <row r="73" spans="2:10" ht="26.25">
      <c r="B73" s="796" t="s">
        <v>17</v>
      </c>
      <c r="C73" s="810" t="s">
        <v>832</v>
      </c>
      <c r="D73" s="797" t="s">
        <v>2402</v>
      </c>
      <c r="J73" s="194"/>
    </row>
    <row r="74" spans="2:10">
      <c r="B74" s="804">
        <v>35</v>
      </c>
      <c r="C74" s="941" t="s">
        <v>833</v>
      </c>
      <c r="D74" s="805" t="s">
        <v>2710</v>
      </c>
      <c r="E74" s="940"/>
      <c r="J74" s="194"/>
    </row>
    <row r="75" spans="2:10">
      <c r="B75" s="804">
        <v>36</v>
      </c>
      <c r="C75" s="942" t="s">
        <v>1010</v>
      </c>
      <c r="D75" s="805" t="s">
        <v>2711</v>
      </c>
      <c r="E75" s="940"/>
      <c r="J75" s="194"/>
    </row>
    <row r="76" spans="2:10" ht="25.5">
      <c r="B76" s="804">
        <v>37</v>
      </c>
      <c r="C76" s="941" t="s">
        <v>1011</v>
      </c>
      <c r="D76" s="805" t="s">
        <v>2712</v>
      </c>
      <c r="E76" s="940"/>
      <c r="J76" s="194"/>
    </row>
    <row r="77" spans="2:10" ht="25.5">
      <c r="B77" s="804">
        <v>38</v>
      </c>
      <c r="C77" s="941" t="s">
        <v>1012</v>
      </c>
      <c r="D77" s="805" t="s">
        <v>2713</v>
      </c>
      <c r="E77" s="940"/>
      <c r="J77" s="194"/>
    </row>
    <row r="78" spans="2:10" ht="25.5">
      <c r="B78" s="804">
        <v>39</v>
      </c>
      <c r="C78" s="941" t="s">
        <v>1013</v>
      </c>
      <c r="D78" s="805" t="s">
        <v>2714</v>
      </c>
      <c r="E78" s="940"/>
      <c r="J78" s="194"/>
    </row>
    <row r="79" spans="2:10">
      <c r="B79" s="804">
        <v>40</v>
      </c>
      <c r="C79" s="941" t="s">
        <v>1014</v>
      </c>
      <c r="D79" s="805" t="s">
        <v>2715</v>
      </c>
      <c r="E79" s="940"/>
      <c r="J79" s="194"/>
    </row>
    <row r="80" spans="2:10" ht="25.5">
      <c r="B80" s="804">
        <v>41</v>
      </c>
      <c r="C80" s="941" t="s">
        <v>1015</v>
      </c>
      <c r="D80" s="805" t="s">
        <v>2716</v>
      </c>
      <c r="E80" s="940"/>
      <c r="J80" s="195"/>
    </row>
    <row r="81" spans="2:10" ht="25.5">
      <c r="B81" s="804">
        <v>42</v>
      </c>
      <c r="C81" s="941" t="s">
        <v>1016</v>
      </c>
      <c r="D81" s="805" t="s">
        <v>2717</v>
      </c>
      <c r="E81" s="940"/>
      <c r="J81" s="195"/>
    </row>
    <row r="82" spans="2:10" ht="25.5">
      <c r="B82" s="804">
        <v>43</v>
      </c>
      <c r="C82" s="941" t="s">
        <v>1017</v>
      </c>
      <c r="D82" s="805" t="s">
        <v>2718</v>
      </c>
      <c r="E82" s="940"/>
      <c r="J82" s="194"/>
    </row>
    <row r="83" spans="2:10">
      <c r="B83" s="804">
        <v>44</v>
      </c>
      <c r="C83" s="941" t="s">
        <v>1018</v>
      </c>
      <c r="D83" s="805" t="s">
        <v>2719</v>
      </c>
      <c r="E83" s="940"/>
      <c r="J83" s="194"/>
    </row>
    <row r="84" spans="2:10" ht="25.5">
      <c r="B84" s="804">
        <v>45</v>
      </c>
      <c r="C84" s="941" t="s">
        <v>1019</v>
      </c>
      <c r="D84" s="805" t="s">
        <v>2720</v>
      </c>
      <c r="E84" s="940"/>
      <c r="J84" s="194"/>
    </row>
    <row r="85" spans="2:10" ht="25.5">
      <c r="B85" s="804">
        <v>46</v>
      </c>
      <c r="C85" s="941" t="s">
        <v>1020</v>
      </c>
      <c r="D85" s="805" t="s">
        <v>2721</v>
      </c>
      <c r="E85" s="940"/>
      <c r="J85" s="194"/>
    </row>
    <row r="86" spans="2:10" ht="25.5">
      <c r="B86" s="804">
        <v>47</v>
      </c>
      <c r="C86" s="941" t="s">
        <v>1021</v>
      </c>
      <c r="D86" s="805" t="s">
        <v>2722</v>
      </c>
      <c r="E86" s="940"/>
      <c r="J86" s="194"/>
    </row>
    <row r="87" spans="2:10" ht="25.5">
      <c r="B87" s="804">
        <v>48</v>
      </c>
      <c r="C87" s="941" t="s">
        <v>1022</v>
      </c>
      <c r="D87" s="805" t="s">
        <v>2723</v>
      </c>
      <c r="E87" s="940"/>
    </row>
    <row r="88" spans="2:10" ht="25.5">
      <c r="B88" s="804">
        <v>49</v>
      </c>
      <c r="C88" s="941" t="s">
        <v>1023</v>
      </c>
      <c r="D88" s="805" t="s">
        <v>2724</v>
      </c>
      <c r="E88" s="940"/>
    </row>
    <row r="89" spans="2:10" ht="25.5">
      <c r="B89" s="804">
        <v>50</v>
      </c>
      <c r="C89" s="941" t="s">
        <v>1024</v>
      </c>
      <c r="D89" s="805" t="s">
        <v>2725</v>
      </c>
      <c r="E89" s="940"/>
    </row>
    <row r="90" spans="2:10">
      <c r="B90" s="804">
        <v>51</v>
      </c>
      <c r="C90" s="941" t="s">
        <v>1025</v>
      </c>
      <c r="D90" s="805" t="s">
        <v>2726</v>
      </c>
      <c r="E90" s="940"/>
    </row>
    <row r="91" spans="2:10">
      <c r="B91" s="804">
        <v>52</v>
      </c>
      <c r="C91" s="941" t="s">
        <v>834</v>
      </c>
      <c r="D91" s="805" t="s">
        <v>2727</v>
      </c>
      <c r="E91" s="940"/>
    </row>
    <row r="92" spans="2:10">
      <c r="B92" s="804">
        <v>53</v>
      </c>
      <c r="C92" s="941" t="s">
        <v>835</v>
      </c>
      <c r="D92" s="809" t="s">
        <v>2728</v>
      </c>
      <c r="E92" s="940"/>
    </row>
    <row r="93" spans="2:10">
      <c r="B93" s="804">
        <v>54</v>
      </c>
      <c r="C93" s="941" t="s">
        <v>836</v>
      </c>
      <c r="D93" s="805" t="s">
        <v>2729</v>
      </c>
      <c r="E93" s="940"/>
    </row>
    <row r="94" spans="2:10">
      <c r="B94" s="804">
        <v>55</v>
      </c>
      <c r="C94" s="941" t="s">
        <v>837</v>
      </c>
      <c r="D94" s="805" t="s">
        <v>2730</v>
      </c>
      <c r="E94" s="940"/>
    </row>
    <row r="95" spans="2:10" ht="15.75" thickBot="1">
      <c r="B95" s="806">
        <v>56</v>
      </c>
      <c r="C95" s="807" t="s">
        <v>838</v>
      </c>
      <c r="D95" s="808" t="s">
        <v>2731</v>
      </c>
      <c r="E95" s="940"/>
    </row>
  </sheetData>
  <mergeCells count="47">
    <mergeCell ref="G64:H64"/>
    <mergeCell ref="G65:H65"/>
    <mergeCell ref="G66:H66"/>
    <mergeCell ref="G67:H67"/>
    <mergeCell ref="G68:H68"/>
    <mergeCell ref="B71:D72"/>
    <mergeCell ref="B69:H69"/>
    <mergeCell ref="B7:B9"/>
    <mergeCell ref="B24:B25"/>
    <mergeCell ref="B26:B27"/>
    <mergeCell ref="B28:B29"/>
    <mergeCell ref="B30:B32"/>
    <mergeCell ref="B33:B35"/>
    <mergeCell ref="B36:B38"/>
    <mergeCell ref="B39:B41"/>
    <mergeCell ref="B42:B44"/>
    <mergeCell ref="B45:B47"/>
    <mergeCell ref="B48:B50"/>
    <mergeCell ref="B54:B56"/>
    <mergeCell ref="B57:B59"/>
    <mergeCell ref="B62:B63"/>
    <mergeCell ref="C42:C44"/>
    <mergeCell ref="B2:H2"/>
    <mergeCell ref="C24:C25"/>
    <mergeCell ref="C26:C27"/>
    <mergeCell ref="C28:C29"/>
    <mergeCell ref="C30:C32"/>
    <mergeCell ref="B4:H4"/>
    <mergeCell ref="G23:H23"/>
    <mergeCell ref="G28:H28"/>
    <mergeCell ref="G29:H29"/>
    <mergeCell ref="C45:C47"/>
    <mergeCell ref="B51:B53"/>
    <mergeCell ref="C62:C63"/>
    <mergeCell ref="E7:F8"/>
    <mergeCell ref="G7:H8"/>
    <mergeCell ref="C48:C50"/>
    <mergeCell ref="C51:C53"/>
    <mergeCell ref="D7:D9"/>
    <mergeCell ref="C7:C9"/>
    <mergeCell ref="C54:C56"/>
    <mergeCell ref="B60:B61"/>
    <mergeCell ref="C57:C59"/>
    <mergeCell ref="C60:C61"/>
    <mergeCell ref="C33:C35"/>
    <mergeCell ref="C36:C38"/>
    <mergeCell ref="C39:C41"/>
  </mergeCells>
  <phoneticPr fontId="71" type="noConversion"/>
  <pageMargins left="0.27559055118110237" right="0.15748031496062992" top="0.43307086614173229" bottom="0.35433070866141736" header="0.31496062992125984" footer="0.27559055118110237"/>
  <pageSetup paperSize="9" scale="80" firstPageNumber="96"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aie22">
    <tabColor rgb="FFFF0000"/>
    <pageSetUpPr fitToPage="1"/>
  </sheetPr>
  <dimension ref="A1:I62"/>
  <sheetViews>
    <sheetView zoomScale="85" zoomScaleNormal="85" workbookViewId="0">
      <selection activeCell="H43" sqref="H43"/>
    </sheetView>
  </sheetViews>
  <sheetFormatPr defaultColWidth="9.140625" defaultRowHeight="12.75"/>
  <cols>
    <col min="1" max="1" width="12.28515625" style="30" customWidth="1"/>
    <col min="2" max="2" width="5.28515625" style="30" customWidth="1"/>
    <col min="3" max="3" width="53.7109375" style="30" customWidth="1"/>
    <col min="4" max="4" width="10.42578125" style="30" customWidth="1"/>
    <col min="5" max="5" width="10.28515625" style="30" customWidth="1"/>
    <col min="6" max="7" width="9.7109375" style="30" bestFit="1" customWidth="1"/>
    <col min="8" max="10" width="9.140625" style="30" customWidth="1"/>
    <col min="11" max="16384" width="9.140625" style="30"/>
  </cols>
  <sheetData>
    <row r="1" spans="1:9">
      <c r="A1" s="1470" t="s">
        <v>332</v>
      </c>
      <c r="B1" s="1470"/>
      <c r="C1" s="1470"/>
      <c r="D1" s="1470"/>
      <c r="E1" s="1470"/>
      <c r="F1" s="1470"/>
      <c r="G1" s="1470"/>
      <c r="H1" s="184"/>
      <c r="I1" s="184"/>
    </row>
    <row r="2" spans="1:9">
      <c r="A2" s="747"/>
      <c r="B2" s="747"/>
      <c r="C2" s="747"/>
      <c r="D2" s="747"/>
      <c r="E2" s="747"/>
      <c r="F2" s="747"/>
      <c r="G2" s="747"/>
      <c r="H2" s="747"/>
      <c r="I2" s="747"/>
    </row>
    <row r="3" spans="1:9" ht="56.25" customHeight="1">
      <c r="A3" s="1470" t="s">
        <v>333</v>
      </c>
      <c r="B3" s="1470"/>
      <c r="C3" s="1470"/>
      <c r="D3" s="1470"/>
      <c r="E3" s="1470"/>
      <c r="F3" s="1470"/>
      <c r="G3" s="1470"/>
      <c r="H3" s="184"/>
      <c r="I3" s="184"/>
    </row>
    <row r="4" spans="1:9">
      <c r="A4" s="184"/>
      <c r="B4" s="184"/>
      <c r="C4" s="184"/>
      <c r="D4" s="184"/>
      <c r="E4" s="184"/>
      <c r="F4" s="184"/>
      <c r="G4" s="184"/>
      <c r="H4" s="184"/>
      <c r="I4" s="184"/>
    </row>
    <row r="5" spans="1:9">
      <c r="A5" s="1203" t="s">
        <v>2460</v>
      </c>
      <c r="B5" s="1203"/>
      <c r="C5" s="1203"/>
      <c r="D5" s="1203"/>
      <c r="E5" s="1203"/>
      <c r="F5" s="1203"/>
      <c r="G5" s="1203"/>
      <c r="H5" s="184"/>
      <c r="I5" s="184"/>
    </row>
    <row r="7" spans="1:9" ht="12.75" customHeight="1">
      <c r="B7" s="1484" t="s">
        <v>17</v>
      </c>
      <c r="C7" s="1480" t="s">
        <v>903</v>
      </c>
      <c r="D7" s="1160" t="s">
        <v>2402</v>
      </c>
      <c r="E7" s="1160"/>
    </row>
    <row r="8" spans="1:9">
      <c r="B8" s="1484"/>
      <c r="C8" s="1480"/>
      <c r="D8" s="1160"/>
      <c r="E8" s="1160"/>
    </row>
    <row r="9" spans="1:9" ht="75.75" customHeight="1">
      <c r="B9" s="1160" t="s">
        <v>2462</v>
      </c>
      <c r="C9" s="1160"/>
      <c r="D9" s="1160"/>
      <c r="E9" s="1160"/>
    </row>
    <row r="10" spans="1:9">
      <c r="B10" s="1480" t="s">
        <v>2461</v>
      </c>
      <c r="C10" s="1480"/>
      <c r="D10" s="366" t="s">
        <v>5</v>
      </c>
      <c r="E10" s="366" t="s">
        <v>6</v>
      </c>
    </row>
    <row r="11" spans="1:9">
      <c r="B11" s="378">
        <v>1</v>
      </c>
      <c r="C11" s="412" t="s">
        <v>96</v>
      </c>
      <c r="D11" s="375">
        <f>[1]VII_CI!$S$46</f>
        <v>4.7024999999999997</v>
      </c>
      <c r="E11" s="375">
        <f>[1]VII_CI!$T$46</f>
        <v>4.95</v>
      </c>
    </row>
    <row r="12" spans="1:9">
      <c r="B12" s="378">
        <v>2</v>
      </c>
      <c r="C12" s="412" t="s">
        <v>197</v>
      </c>
      <c r="D12" s="375">
        <f>[1]VII_CI!$S$47</f>
        <v>4.2322499999999996</v>
      </c>
      <c r="E12" s="375">
        <f>[1]VII_CI!$T$47</f>
        <v>4.4550000000000001</v>
      </c>
    </row>
    <row r="13" spans="1:9">
      <c r="B13" s="378">
        <v>3</v>
      </c>
      <c r="C13" s="412" t="s">
        <v>144</v>
      </c>
      <c r="D13" s="375">
        <f>[1]VII_CI!$S$48</f>
        <v>4.2322499999999996</v>
      </c>
      <c r="E13" s="375">
        <f>[1]VII_CI!$T$48</f>
        <v>4.4550000000000001</v>
      </c>
    </row>
    <row r="14" spans="1:9">
      <c r="B14" s="378">
        <v>4</v>
      </c>
      <c r="C14" s="376" t="s">
        <v>996</v>
      </c>
      <c r="D14" s="375">
        <f>[1]VII_CI!$S$49</f>
        <v>3.8569999999999993</v>
      </c>
      <c r="E14" s="375">
        <f>[1]VII_CI!$T$49</f>
        <v>4.0599999999999996</v>
      </c>
    </row>
    <row r="15" spans="1:9">
      <c r="B15" s="378">
        <v>5</v>
      </c>
      <c r="C15" s="376" t="s">
        <v>997</v>
      </c>
      <c r="D15" s="375">
        <f>[1]VII_CI!$S$50</f>
        <v>3.7192499999999993</v>
      </c>
      <c r="E15" s="375">
        <f>[1]VII_CI!$T$50</f>
        <v>3.9149999999999996</v>
      </c>
    </row>
    <row r="16" spans="1:9">
      <c r="B16" s="378">
        <v>6</v>
      </c>
      <c r="C16" s="376" t="s">
        <v>2681</v>
      </c>
      <c r="D16" s="375">
        <f>[1]VII_CI!$S$51</f>
        <v>3.4440845070422532</v>
      </c>
      <c r="E16" s="375">
        <f>[1]VII_CI!$T$51</f>
        <v>3.6253521126760564</v>
      </c>
    </row>
    <row r="17" spans="2:8">
      <c r="B17" s="1160" t="s">
        <v>2443</v>
      </c>
      <c r="C17" s="1160"/>
      <c r="D17" s="1160" t="s">
        <v>19</v>
      </c>
      <c r="E17" s="1160"/>
    </row>
    <row r="18" spans="2:8">
      <c r="B18" s="1160"/>
      <c r="C18" s="1160"/>
      <c r="D18" s="627" t="s">
        <v>334</v>
      </c>
      <c r="E18" s="627" t="s">
        <v>335</v>
      </c>
    </row>
    <row r="19" spans="2:8">
      <c r="B19" s="378">
        <v>7</v>
      </c>
      <c r="C19" s="412" t="s">
        <v>336</v>
      </c>
      <c r="D19" s="375">
        <f>[1]VII_CI!$S$20</f>
        <v>1.9</v>
      </c>
      <c r="E19" s="375">
        <f>[1]VII_CI!$T$20</f>
        <v>2.4990000000000001</v>
      </c>
    </row>
    <row r="20" spans="2:8">
      <c r="B20" s="378">
        <v>8</v>
      </c>
      <c r="C20" s="412" t="s">
        <v>337</v>
      </c>
      <c r="D20" s="375">
        <f>[1]VII_CI!$S$21</f>
        <v>1.6339999999999999</v>
      </c>
      <c r="E20" s="375">
        <f>[1]VII_CI!$T$21</f>
        <v>1.8326</v>
      </c>
    </row>
    <row r="21" spans="2:8">
      <c r="B21" s="378">
        <v>9</v>
      </c>
      <c r="C21" s="412" t="s">
        <v>338</v>
      </c>
      <c r="D21" s="375">
        <f>[1]VII_CI!$S$22</f>
        <v>1.6013199999999999</v>
      </c>
      <c r="E21" s="375">
        <f>[1]VII_CI!$T$22</f>
        <v>1.8005295000000001</v>
      </c>
    </row>
    <row r="22" spans="2:8">
      <c r="B22" s="378">
        <v>10</v>
      </c>
      <c r="C22" s="412" t="s">
        <v>339</v>
      </c>
      <c r="D22" s="375">
        <f>[1]VII_CI!$S$23</f>
        <v>1.5686399999999998</v>
      </c>
      <c r="E22" s="375">
        <f>[1]VII_CI!$T$23</f>
        <v>1.768459</v>
      </c>
    </row>
    <row r="23" spans="2:8">
      <c r="B23" s="378">
        <v>11</v>
      </c>
      <c r="C23" s="412" t="s">
        <v>340</v>
      </c>
      <c r="D23" s="375">
        <f>[1]VII_CI!$S$24</f>
        <v>1.4117759999999999</v>
      </c>
      <c r="E23" s="375">
        <f>[1]VII_CI!$T$24</f>
        <v>1.5686399999999998</v>
      </c>
    </row>
    <row r="24" spans="2:8" ht="53.25" customHeight="1">
      <c r="B24" s="1481" t="s">
        <v>2463</v>
      </c>
      <c r="C24" s="1481"/>
      <c r="D24" s="1481"/>
      <c r="E24" s="1481"/>
      <c r="F24" s="811"/>
      <c r="G24" s="811"/>
      <c r="H24" s="811"/>
    </row>
    <row r="25" spans="2:8">
      <c r="B25" s="1480" t="s">
        <v>2461</v>
      </c>
      <c r="C25" s="1480"/>
      <c r="D25" s="1482" t="s">
        <v>2431</v>
      </c>
      <c r="E25" s="1483"/>
      <c r="F25" s="811"/>
      <c r="G25" s="811"/>
      <c r="H25" s="811"/>
    </row>
    <row r="26" spans="2:8">
      <c r="B26" s="378">
        <v>12</v>
      </c>
      <c r="C26" s="412" t="s">
        <v>96</v>
      </c>
      <c r="D26" s="1115">
        <f>[1]VII_CI!$S$62</f>
        <v>3.3858000000000001</v>
      </c>
      <c r="E26" s="1089">
        <f>[1]VII_CI!$T$62</f>
        <v>3.762</v>
      </c>
      <c r="F26" s="1116"/>
      <c r="G26" s="1116"/>
    </row>
    <row r="27" spans="2:8">
      <c r="B27" s="378">
        <v>13</v>
      </c>
      <c r="C27" s="412" t="s">
        <v>197</v>
      </c>
      <c r="D27" s="1115">
        <f>[1]VII_CI!$S$63</f>
        <v>3.0472199999999998</v>
      </c>
      <c r="E27" s="1089">
        <f>[1]VII_CI!$T$63</f>
        <v>3.3857999999999997</v>
      </c>
      <c r="F27" s="1116"/>
      <c r="G27" s="1116"/>
    </row>
    <row r="28" spans="2:8">
      <c r="B28" s="378">
        <v>14</v>
      </c>
      <c r="C28" s="412" t="s">
        <v>144</v>
      </c>
      <c r="D28" s="1115">
        <f>[1]VII_CI!$S$64</f>
        <v>3.0472199999999998</v>
      </c>
      <c r="E28" s="1089">
        <f>[1]VII_CI!$T$64</f>
        <v>3.3857999999999997</v>
      </c>
      <c r="F28" s="1116"/>
      <c r="G28" s="1116"/>
    </row>
    <row r="29" spans="2:8">
      <c r="B29" s="378">
        <v>15</v>
      </c>
      <c r="C29" s="376" t="s">
        <v>996</v>
      </c>
      <c r="D29" s="1115">
        <f>[1]VII_CI!$S$65</f>
        <v>2.7770399999999995</v>
      </c>
      <c r="E29" s="1089">
        <f>[1]VII_CI!$T$65</f>
        <v>3.0855999999999995</v>
      </c>
      <c r="F29" s="1116"/>
      <c r="G29" s="1116"/>
    </row>
    <row r="30" spans="2:8">
      <c r="B30" s="378">
        <v>16</v>
      </c>
      <c r="C30" s="376" t="s">
        <v>997</v>
      </c>
      <c r="D30" s="1115">
        <f>[1]VII_CI!$S$66</f>
        <v>2.6910000000000003</v>
      </c>
      <c r="E30" s="1089">
        <f>[1]VII_CI!$T$66</f>
        <v>2.99</v>
      </c>
      <c r="F30" s="1116"/>
      <c r="G30" s="1116"/>
    </row>
    <row r="31" spans="2:8">
      <c r="B31" s="378">
        <v>17</v>
      </c>
      <c r="C31" s="376" t="s">
        <v>2425</v>
      </c>
      <c r="D31" s="1115">
        <f>[1]VII_CI!$S$67</f>
        <v>2.4797408450704226</v>
      </c>
      <c r="E31" s="1089">
        <f>[1]VII_CI!$T$67</f>
        <v>2.7552676056338026</v>
      </c>
      <c r="F31" s="1116"/>
      <c r="G31" s="1116"/>
    </row>
    <row r="32" spans="2:8" ht="12.75" customHeight="1">
      <c r="B32" s="1478" t="s">
        <v>2443</v>
      </c>
      <c r="C32" s="1479"/>
      <c r="D32" s="1477" t="s">
        <v>19</v>
      </c>
      <c r="E32" s="1477"/>
      <c r="F32" s="1116"/>
      <c r="G32" s="1116"/>
    </row>
    <row r="33" spans="2:8" ht="12.75" customHeight="1">
      <c r="B33" s="1251"/>
      <c r="C33" s="1252"/>
      <c r="D33" s="1117" t="s">
        <v>334</v>
      </c>
      <c r="E33" s="1117" t="s">
        <v>335</v>
      </c>
      <c r="F33" s="1116"/>
      <c r="G33" s="1116"/>
    </row>
    <row r="34" spans="2:8">
      <c r="B34" s="378">
        <v>18</v>
      </c>
      <c r="C34" s="412" t="s">
        <v>336</v>
      </c>
      <c r="D34" s="375">
        <f>[1]VII_CI!$S$31</f>
        <v>1.5221849999999999</v>
      </c>
      <c r="E34" s="375">
        <f>[1]VII_CI!$T$31</f>
        <v>1.8897125625000004</v>
      </c>
    </row>
    <row r="35" spans="2:8">
      <c r="B35" s="378">
        <v>19</v>
      </c>
      <c r="C35" s="412" t="s">
        <v>337</v>
      </c>
      <c r="D35" s="375">
        <f>[1]VII_CI!$S$32</f>
        <v>1.3603050000000001</v>
      </c>
      <c r="E35" s="375">
        <f>[1]VII_CI!$T$32</f>
        <v>1.5256395000000003</v>
      </c>
    </row>
    <row r="36" spans="2:8">
      <c r="B36" s="378">
        <v>20</v>
      </c>
      <c r="C36" s="412" t="s">
        <v>338</v>
      </c>
      <c r="D36" s="375">
        <f>[1]VII_CI!$S$33</f>
        <v>1.3330989</v>
      </c>
      <c r="E36" s="375">
        <f>[1]VII_CI!$T$33</f>
        <v>1.49894080875</v>
      </c>
    </row>
    <row r="37" spans="2:8">
      <c r="B37" s="378">
        <v>21</v>
      </c>
      <c r="C37" s="412" t="s">
        <v>339</v>
      </c>
      <c r="D37" s="375">
        <f>[1]VII_CI!$S$34</f>
        <v>1.3058927999999999</v>
      </c>
      <c r="E37" s="375">
        <f>[1]VII_CI!$T$34</f>
        <v>1.4722421175</v>
      </c>
    </row>
    <row r="38" spans="2:8">
      <c r="B38" s="378">
        <v>22</v>
      </c>
      <c r="C38" s="412" t="s">
        <v>340</v>
      </c>
      <c r="D38" s="375">
        <f>[1]VII_CI!$S$35</f>
        <v>1.1882303881199996</v>
      </c>
      <c r="E38" s="375">
        <f>[1]VII_CI!$T$35</f>
        <v>1.2865223959499996</v>
      </c>
    </row>
    <row r="39" spans="2:8" ht="43.35" customHeight="1">
      <c r="B39" s="1481" t="s">
        <v>2740</v>
      </c>
      <c r="C39" s="1481"/>
      <c r="D39" s="1481"/>
      <c r="E39" s="1481"/>
      <c r="F39" s="811"/>
      <c r="G39" s="811"/>
      <c r="H39" s="811"/>
    </row>
    <row r="40" spans="2:8">
      <c r="B40" s="1480" t="s">
        <v>2461</v>
      </c>
      <c r="C40" s="1480"/>
      <c r="D40" s="1482" t="s">
        <v>2431</v>
      </c>
      <c r="E40" s="1483"/>
      <c r="F40" s="811"/>
      <c r="G40" s="811"/>
      <c r="H40" s="811"/>
    </row>
    <row r="41" spans="2:8">
      <c r="B41" s="378">
        <v>23</v>
      </c>
      <c r="C41" s="985" t="s">
        <v>2742</v>
      </c>
      <c r="D41" s="987">
        <v>6</v>
      </c>
      <c r="E41" s="987">
        <v>7</v>
      </c>
      <c r="F41" s="811"/>
      <c r="G41" s="811"/>
      <c r="H41" s="811"/>
    </row>
    <row r="42" spans="2:8">
      <c r="B42" s="378">
        <v>24</v>
      </c>
      <c r="C42" s="985" t="s">
        <v>2743</v>
      </c>
      <c r="D42" s="987">
        <v>5.5</v>
      </c>
      <c r="E42" s="987">
        <v>6.5</v>
      </c>
      <c r="F42" s="811"/>
      <c r="G42" s="811"/>
      <c r="H42" s="811"/>
    </row>
    <row r="43" spans="2:8">
      <c r="B43" s="378">
        <v>25</v>
      </c>
      <c r="C43" s="677" t="s">
        <v>2745</v>
      </c>
      <c r="D43" s="987">
        <v>5.5</v>
      </c>
      <c r="E43" s="987">
        <v>6.5</v>
      </c>
      <c r="F43" s="811"/>
      <c r="G43" s="811"/>
      <c r="H43" s="811"/>
    </row>
    <row r="44" spans="2:8">
      <c r="B44" s="378">
        <v>26</v>
      </c>
      <c r="C44" s="985" t="s">
        <v>2746</v>
      </c>
      <c r="D44" s="987">
        <v>5</v>
      </c>
      <c r="E44" s="987">
        <v>6.25</v>
      </c>
      <c r="F44" s="811"/>
      <c r="G44" s="811"/>
      <c r="H44" s="811"/>
    </row>
    <row r="45" spans="2:8">
      <c r="B45" s="378">
        <v>27</v>
      </c>
      <c r="C45" s="412" t="s">
        <v>96</v>
      </c>
      <c r="D45" s="375">
        <f>[1]VII_CI!$S$46</f>
        <v>4.7024999999999997</v>
      </c>
      <c r="E45" s="375">
        <f>[1]VII_CI!$T$46</f>
        <v>4.95</v>
      </c>
    </row>
    <row r="46" spans="2:8">
      <c r="B46" s="378">
        <v>28</v>
      </c>
      <c r="C46" s="412" t="s">
        <v>197</v>
      </c>
      <c r="D46" s="375">
        <v>4.3</v>
      </c>
      <c r="E46" s="375">
        <v>4.7</v>
      </c>
    </row>
    <row r="47" spans="2:8">
      <c r="B47" s="378">
        <v>29</v>
      </c>
      <c r="C47" s="412" t="s">
        <v>144</v>
      </c>
      <c r="D47" s="375">
        <v>4.3</v>
      </c>
      <c r="E47" s="375">
        <v>4.7</v>
      </c>
    </row>
    <row r="48" spans="2:8">
      <c r="B48" s="378">
        <v>30</v>
      </c>
      <c r="C48" s="376" t="s">
        <v>2747</v>
      </c>
      <c r="D48" s="375">
        <v>3.9</v>
      </c>
      <c r="E48" s="375">
        <v>4.5</v>
      </c>
    </row>
    <row r="49" spans="2:8">
      <c r="B49" s="378">
        <v>31</v>
      </c>
      <c r="C49" s="376" t="s">
        <v>2739</v>
      </c>
      <c r="D49" s="375">
        <f>[1]VII_CI!$S$50</f>
        <v>3.7192499999999993</v>
      </c>
      <c r="E49" s="375">
        <v>4.4000000000000004</v>
      </c>
    </row>
    <row r="50" spans="2:8">
      <c r="B50" s="378">
        <v>32</v>
      </c>
      <c r="C50" s="445" t="s">
        <v>2748</v>
      </c>
      <c r="D50" s="1051">
        <v>3.6</v>
      </c>
      <c r="E50" s="1051">
        <v>4.2</v>
      </c>
    </row>
    <row r="51" spans="2:8">
      <c r="B51" s="378">
        <v>33</v>
      </c>
      <c r="C51" s="986" t="s">
        <v>2749</v>
      </c>
      <c r="D51" s="1051">
        <v>3.4</v>
      </c>
      <c r="E51" s="1051">
        <v>4</v>
      </c>
    </row>
    <row r="52" spans="2:8" ht="12.75" customHeight="1">
      <c r="B52" s="1478" t="s">
        <v>2443</v>
      </c>
      <c r="C52" s="1479"/>
      <c r="D52" s="1160" t="s">
        <v>19</v>
      </c>
      <c r="E52" s="1160"/>
    </row>
    <row r="53" spans="2:8" ht="12.75" customHeight="1">
      <c r="B53" s="1251"/>
      <c r="C53" s="1252"/>
      <c r="D53" s="627" t="s">
        <v>334</v>
      </c>
      <c r="E53" s="627" t="s">
        <v>335</v>
      </c>
    </row>
    <row r="54" spans="2:8">
      <c r="B54" s="378">
        <v>34</v>
      </c>
      <c r="C54" s="412" t="s">
        <v>336</v>
      </c>
      <c r="D54" s="1052">
        <v>2</v>
      </c>
      <c r="E54" s="1052">
        <v>3.5</v>
      </c>
    </row>
    <row r="55" spans="2:8">
      <c r="B55" s="378">
        <v>35</v>
      </c>
      <c r="C55" s="412" t="s">
        <v>337</v>
      </c>
      <c r="D55" s="1052">
        <v>1.8</v>
      </c>
      <c r="E55" s="1052">
        <v>3</v>
      </c>
    </row>
    <row r="56" spans="2:8">
      <c r="B56" s="378">
        <v>36</v>
      </c>
      <c r="C56" s="412" t="s">
        <v>338</v>
      </c>
      <c r="D56" s="1052">
        <v>1.6</v>
      </c>
      <c r="E56" s="1052">
        <v>2.8</v>
      </c>
    </row>
    <row r="57" spans="2:8">
      <c r="B57" s="378">
        <v>37</v>
      </c>
      <c r="C57" s="412" t="s">
        <v>339</v>
      </c>
      <c r="D57" s="1052">
        <v>1.5</v>
      </c>
      <c r="E57" s="1052">
        <v>2.2999999999999998</v>
      </c>
    </row>
    <row r="58" spans="2:8">
      <c r="B58" s="378">
        <v>38</v>
      </c>
      <c r="C58" s="412" t="s">
        <v>340</v>
      </c>
      <c r="D58" s="1052">
        <v>1</v>
      </c>
      <c r="E58" s="1052">
        <v>2</v>
      </c>
    </row>
    <row r="59" spans="2:8" ht="27" customHeight="1">
      <c r="B59" s="1226" t="s">
        <v>2744</v>
      </c>
      <c r="C59" s="1226"/>
      <c r="D59" s="1226"/>
      <c r="E59" s="1226"/>
      <c r="F59" s="1226"/>
    </row>
    <row r="60" spans="2:8">
      <c r="B60" s="30" t="s">
        <v>192</v>
      </c>
      <c r="D60" s="101"/>
      <c r="E60" s="101"/>
    </row>
    <row r="61" spans="2:8" ht="29.45" customHeight="1">
      <c r="B61" s="1226" t="s">
        <v>2750</v>
      </c>
      <c r="C61" s="1226"/>
      <c r="D61" s="1226"/>
      <c r="E61" s="1226"/>
      <c r="F61" s="1226"/>
    </row>
    <row r="62" spans="2:8" ht="39" customHeight="1">
      <c r="B62" s="1278" t="s">
        <v>2751</v>
      </c>
      <c r="C62" s="1278"/>
      <c r="D62" s="1278"/>
      <c r="E62" s="1278"/>
      <c r="F62" s="1278"/>
      <c r="G62" s="171"/>
      <c r="H62" s="171"/>
    </row>
  </sheetData>
  <mergeCells count="23">
    <mergeCell ref="A1:G1"/>
    <mergeCell ref="A3:G3"/>
    <mergeCell ref="A5:G5"/>
    <mergeCell ref="D17:E17"/>
    <mergeCell ref="B7:B8"/>
    <mergeCell ref="B9:E9"/>
    <mergeCell ref="B10:C10"/>
    <mergeCell ref="B17:C18"/>
    <mergeCell ref="C7:C8"/>
    <mergeCell ref="B62:F62"/>
    <mergeCell ref="B61:F61"/>
    <mergeCell ref="D32:E32"/>
    <mergeCell ref="B32:C33"/>
    <mergeCell ref="D7:E8"/>
    <mergeCell ref="B25:C25"/>
    <mergeCell ref="B24:E24"/>
    <mergeCell ref="D25:E25"/>
    <mergeCell ref="B39:E39"/>
    <mergeCell ref="B40:C40"/>
    <mergeCell ref="B59:F59"/>
    <mergeCell ref="B52:C53"/>
    <mergeCell ref="D52:E52"/>
    <mergeCell ref="D40:E40"/>
  </mergeCells>
  <pageMargins left="0.25" right="0.25" top="0.75" bottom="0.75" header="0.3" footer="0.3"/>
  <pageSetup paperSize="9" scale="90"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aie23">
    <tabColor rgb="FFFF0000"/>
  </sheetPr>
  <dimension ref="A1:FT89"/>
  <sheetViews>
    <sheetView topLeftCell="A32" zoomScaleNormal="100" workbookViewId="0">
      <selection activeCell="C84" sqref="C84:G84"/>
    </sheetView>
  </sheetViews>
  <sheetFormatPr defaultColWidth="9" defaultRowHeight="12.75"/>
  <cols>
    <col min="1" max="1" width="4.140625" style="175" customWidth="1"/>
    <col min="2" max="2" width="4.85546875" style="170" customWidth="1"/>
    <col min="3" max="3" width="47.85546875" style="170" customWidth="1"/>
    <col min="4" max="4" width="16.7109375" style="170" customWidth="1"/>
    <col min="5" max="5" width="8.28515625" style="170" customWidth="1"/>
    <col min="6" max="6" width="11.42578125" style="170" bestFit="1" customWidth="1"/>
    <col min="7" max="7" width="12" style="170" customWidth="1"/>
    <col min="8" max="9" width="9.140625" style="170"/>
    <col min="10" max="10" width="10.28515625" style="170" customWidth="1"/>
    <col min="11" max="11" width="0" style="170" hidden="1" customWidth="1"/>
    <col min="12" max="13" width="13.5703125" style="170" hidden="1" customWidth="1"/>
    <col min="14" max="152" width="9.140625" style="170"/>
    <col min="153" max="159" width="9.140625" style="175"/>
    <col min="160" max="160" width="4.85546875" style="175" customWidth="1"/>
    <col min="161" max="161" width="32.140625" style="175" customWidth="1"/>
    <col min="162" max="162" width="8.85546875" style="175" customWidth="1"/>
    <col min="163" max="163" width="10" style="175" customWidth="1"/>
    <col min="164" max="164" width="9.85546875" style="175" customWidth="1"/>
    <col min="165" max="165" width="9.42578125" style="175" customWidth="1"/>
    <col min="166" max="167" width="7.7109375" style="175" customWidth="1"/>
    <col min="168" max="168" width="9.140625" style="175"/>
    <col min="169" max="169" width="5.7109375" style="175" customWidth="1"/>
    <col min="170" max="170" width="10.140625" style="175" customWidth="1"/>
    <col min="171" max="171" width="9.85546875" style="175" customWidth="1"/>
    <col min="172" max="172" width="4.85546875" style="175" customWidth="1"/>
    <col min="173" max="173" width="7.7109375" style="175" customWidth="1"/>
    <col min="174" max="415" width="9.140625" style="175"/>
    <col min="416" max="416" width="4.85546875" style="175" customWidth="1"/>
    <col min="417" max="417" width="32.140625" style="175" customWidth="1"/>
    <col min="418" max="418" width="8.85546875" style="175" customWidth="1"/>
    <col min="419" max="419" width="10" style="175" customWidth="1"/>
    <col min="420" max="420" width="9.85546875" style="175" customWidth="1"/>
    <col min="421" max="421" width="9.42578125" style="175" customWidth="1"/>
    <col min="422" max="423" width="7.7109375" style="175" customWidth="1"/>
    <col min="424" max="424" width="9.140625" style="175"/>
    <col min="425" max="425" width="5.7109375" style="175" customWidth="1"/>
    <col min="426" max="426" width="10.140625" style="175" customWidth="1"/>
    <col min="427" max="427" width="9.85546875" style="175" customWidth="1"/>
    <col min="428" max="428" width="4.85546875" style="175" customWidth="1"/>
    <col min="429" max="429" width="7.7109375" style="175" customWidth="1"/>
    <col min="430" max="671" width="9.140625" style="175"/>
    <col min="672" max="672" width="4.85546875" style="175" customWidth="1"/>
    <col min="673" max="673" width="32.140625" style="175" customWidth="1"/>
    <col min="674" max="674" width="8.85546875" style="175" customWidth="1"/>
    <col min="675" max="675" width="10" style="175" customWidth="1"/>
    <col min="676" max="676" width="9.85546875" style="175" customWidth="1"/>
    <col min="677" max="677" width="9.42578125" style="175" customWidth="1"/>
    <col min="678" max="679" width="7.7109375" style="175" customWidth="1"/>
    <col min="680" max="680" width="9.140625" style="175"/>
    <col min="681" max="681" width="5.7109375" style="175" customWidth="1"/>
    <col min="682" max="682" width="10.140625" style="175" customWidth="1"/>
    <col min="683" max="683" width="9.85546875" style="175" customWidth="1"/>
    <col min="684" max="684" width="4.85546875" style="175" customWidth="1"/>
    <col min="685" max="685" width="7.7109375" style="175" customWidth="1"/>
    <col min="686" max="927" width="9.140625" style="175"/>
    <col min="928" max="928" width="4.85546875" style="175" customWidth="1"/>
    <col min="929" max="929" width="32.140625" style="175" customWidth="1"/>
    <col min="930" max="930" width="8.85546875" style="175" customWidth="1"/>
    <col min="931" max="931" width="10" style="175" customWidth="1"/>
    <col min="932" max="932" width="9.85546875" style="175" customWidth="1"/>
    <col min="933" max="933" width="9.42578125" style="175" customWidth="1"/>
    <col min="934" max="935" width="7.7109375" style="175" customWidth="1"/>
    <col min="936" max="936" width="9.140625" style="175"/>
    <col min="937" max="937" width="5.7109375" style="175" customWidth="1"/>
    <col min="938" max="938" width="10.140625" style="175" customWidth="1"/>
    <col min="939" max="939" width="9.85546875" style="175" customWidth="1"/>
    <col min="940" max="940" width="4.85546875" style="175" customWidth="1"/>
    <col min="941" max="941" width="7.7109375" style="175" customWidth="1"/>
    <col min="942" max="1183" width="9.140625" style="175"/>
    <col min="1184" max="1184" width="4.85546875" style="175" customWidth="1"/>
    <col min="1185" max="1185" width="32.140625" style="175" customWidth="1"/>
    <col min="1186" max="1186" width="8.85546875" style="175" customWidth="1"/>
    <col min="1187" max="1187" width="10" style="175" customWidth="1"/>
    <col min="1188" max="1188" width="9.85546875" style="175" customWidth="1"/>
    <col min="1189" max="1189" width="9.42578125" style="175" customWidth="1"/>
    <col min="1190" max="1191" width="7.7109375" style="175" customWidth="1"/>
    <col min="1192" max="1192" width="9.140625" style="175"/>
    <col min="1193" max="1193" width="5.7109375" style="175" customWidth="1"/>
    <col min="1194" max="1194" width="10.140625" style="175" customWidth="1"/>
    <col min="1195" max="1195" width="9.85546875" style="175" customWidth="1"/>
    <col min="1196" max="1196" width="4.85546875" style="175" customWidth="1"/>
    <col min="1197" max="1197" width="7.7109375" style="175" customWidth="1"/>
    <col min="1198" max="1439" width="9.140625" style="175"/>
    <col min="1440" max="1440" width="4.85546875" style="175" customWidth="1"/>
    <col min="1441" max="1441" width="32.140625" style="175" customWidth="1"/>
    <col min="1442" max="1442" width="8.85546875" style="175" customWidth="1"/>
    <col min="1443" max="1443" width="10" style="175" customWidth="1"/>
    <col min="1444" max="1444" width="9.85546875" style="175" customWidth="1"/>
    <col min="1445" max="1445" width="9.42578125" style="175" customWidth="1"/>
    <col min="1446" max="1447" width="7.7109375" style="175" customWidth="1"/>
    <col min="1448" max="1448" width="9.140625" style="175"/>
    <col min="1449" max="1449" width="5.7109375" style="175" customWidth="1"/>
    <col min="1450" max="1450" width="10.140625" style="175" customWidth="1"/>
    <col min="1451" max="1451" width="9.85546875" style="175" customWidth="1"/>
    <col min="1452" max="1452" width="4.85546875" style="175" customWidth="1"/>
    <col min="1453" max="1453" width="7.7109375" style="175" customWidth="1"/>
    <col min="1454" max="1695" width="9.140625" style="175"/>
    <col min="1696" max="1696" width="4.85546875" style="175" customWidth="1"/>
    <col min="1697" max="1697" width="32.140625" style="175" customWidth="1"/>
    <col min="1698" max="1698" width="8.85546875" style="175" customWidth="1"/>
    <col min="1699" max="1699" width="10" style="175" customWidth="1"/>
    <col min="1700" max="1700" width="9.85546875" style="175" customWidth="1"/>
    <col min="1701" max="1701" width="9.42578125" style="175" customWidth="1"/>
    <col min="1702" max="1703" width="7.7109375" style="175" customWidth="1"/>
    <col min="1704" max="1704" width="9.140625" style="175"/>
    <col min="1705" max="1705" width="5.7109375" style="175" customWidth="1"/>
    <col min="1706" max="1706" width="10.140625" style="175" customWidth="1"/>
    <col min="1707" max="1707" width="9.85546875" style="175" customWidth="1"/>
    <col min="1708" max="1708" width="4.85546875" style="175" customWidth="1"/>
    <col min="1709" max="1709" width="7.7109375" style="175" customWidth="1"/>
    <col min="1710" max="1951" width="9.140625" style="175"/>
    <col min="1952" max="1952" width="4.85546875" style="175" customWidth="1"/>
    <col min="1953" max="1953" width="32.140625" style="175" customWidth="1"/>
    <col min="1954" max="1954" width="8.85546875" style="175" customWidth="1"/>
    <col min="1955" max="1955" width="10" style="175" customWidth="1"/>
    <col min="1956" max="1956" width="9.85546875" style="175" customWidth="1"/>
    <col min="1957" max="1957" width="9.42578125" style="175" customWidth="1"/>
    <col min="1958" max="1959" width="7.7109375" style="175" customWidth="1"/>
    <col min="1960" max="1960" width="9.140625" style="175"/>
    <col min="1961" max="1961" width="5.7109375" style="175" customWidth="1"/>
    <col min="1962" max="1962" width="10.140625" style="175" customWidth="1"/>
    <col min="1963" max="1963" width="9.85546875" style="175" customWidth="1"/>
    <col min="1964" max="1964" width="4.85546875" style="175" customWidth="1"/>
    <col min="1965" max="1965" width="7.7109375" style="175" customWidth="1"/>
    <col min="1966" max="2207" width="9.140625" style="175"/>
    <col min="2208" max="2208" width="4.85546875" style="175" customWidth="1"/>
    <col min="2209" max="2209" width="32.140625" style="175" customWidth="1"/>
    <col min="2210" max="2210" width="8.85546875" style="175" customWidth="1"/>
    <col min="2211" max="2211" width="10" style="175" customWidth="1"/>
    <col min="2212" max="2212" width="9.85546875" style="175" customWidth="1"/>
    <col min="2213" max="2213" width="9.42578125" style="175" customWidth="1"/>
    <col min="2214" max="2215" width="7.7109375" style="175" customWidth="1"/>
    <col min="2216" max="2216" width="9.140625" style="175"/>
    <col min="2217" max="2217" width="5.7109375" style="175" customWidth="1"/>
    <col min="2218" max="2218" width="10.140625" style="175" customWidth="1"/>
    <col min="2219" max="2219" width="9.85546875" style="175" customWidth="1"/>
    <col min="2220" max="2220" width="4.85546875" style="175" customWidth="1"/>
    <col min="2221" max="2221" width="7.7109375" style="175" customWidth="1"/>
    <col min="2222" max="2463" width="9.140625" style="175"/>
    <col min="2464" max="2464" width="4.85546875" style="175" customWidth="1"/>
    <col min="2465" max="2465" width="32.140625" style="175" customWidth="1"/>
    <col min="2466" max="2466" width="8.85546875" style="175" customWidth="1"/>
    <col min="2467" max="2467" width="10" style="175" customWidth="1"/>
    <col min="2468" max="2468" width="9.85546875" style="175" customWidth="1"/>
    <col min="2469" max="2469" width="9.42578125" style="175" customWidth="1"/>
    <col min="2470" max="2471" width="7.7109375" style="175" customWidth="1"/>
    <col min="2472" max="2472" width="9.140625" style="175"/>
    <col min="2473" max="2473" width="5.7109375" style="175" customWidth="1"/>
    <col min="2474" max="2474" width="10.140625" style="175" customWidth="1"/>
    <col min="2475" max="2475" width="9.85546875" style="175" customWidth="1"/>
    <col min="2476" max="2476" width="4.85546875" style="175" customWidth="1"/>
    <col min="2477" max="2477" width="7.7109375" style="175" customWidth="1"/>
    <col min="2478" max="2719" width="9.140625" style="175"/>
    <col min="2720" max="2720" width="4.85546875" style="175" customWidth="1"/>
    <col min="2721" max="2721" width="32.140625" style="175" customWidth="1"/>
    <col min="2722" max="2722" width="8.85546875" style="175" customWidth="1"/>
    <col min="2723" max="2723" width="10" style="175" customWidth="1"/>
    <col min="2724" max="2724" width="9.85546875" style="175" customWidth="1"/>
    <col min="2725" max="2725" width="9.42578125" style="175" customWidth="1"/>
    <col min="2726" max="2727" width="7.7109375" style="175" customWidth="1"/>
    <col min="2728" max="2728" width="9.140625" style="175"/>
    <col min="2729" max="2729" width="5.7109375" style="175" customWidth="1"/>
    <col min="2730" max="2730" width="10.140625" style="175" customWidth="1"/>
    <col min="2731" max="2731" width="9.85546875" style="175" customWidth="1"/>
    <col min="2732" max="2732" width="4.85546875" style="175" customWidth="1"/>
    <col min="2733" max="2733" width="7.7109375" style="175" customWidth="1"/>
    <col min="2734" max="2975" width="9.140625" style="175"/>
    <col min="2976" max="2976" width="4.85546875" style="175" customWidth="1"/>
    <col min="2977" max="2977" width="32.140625" style="175" customWidth="1"/>
    <col min="2978" max="2978" width="8.85546875" style="175" customWidth="1"/>
    <col min="2979" max="2979" width="10" style="175" customWidth="1"/>
    <col min="2980" max="2980" width="9.85546875" style="175" customWidth="1"/>
    <col min="2981" max="2981" width="9.42578125" style="175" customWidth="1"/>
    <col min="2982" max="2983" width="7.7109375" style="175" customWidth="1"/>
    <col min="2984" max="2984" width="9.140625" style="175"/>
    <col min="2985" max="2985" width="5.7109375" style="175" customWidth="1"/>
    <col min="2986" max="2986" width="10.140625" style="175" customWidth="1"/>
    <col min="2987" max="2987" width="9.85546875" style="175" customWidth="1"/>
    <col min="2988" max="2988" width="4.85546875" style="175" customWidth="1"/>
    <col min="2989" max="2989" width="7.7109375" style="175" customWidth="1"/>
    <col min="2990" max="3231" width="9.140625" style="175"/>
    <col min="3232" max="3232" width="4.85546875" style="175" customWidth="1"/>
    <col min="3233" max="3233" width="32.140625" style="175" customWidth="1"/>
    <col min="3234" max="3234" width="8.85546875" style="175" customWidth="1"/>
    <col min="3235" max="3235" width="10" style="175" customWidth="1"/>
    <col min="3236" max="3236" width="9.85546875" style="175" customWidth="1"/>
    <col min="3237" max="3237" width="9.42578125" style="175" customWidth="1"/>
    <col min="3238" max="3239" width="7.7109375" style="175" customWidth="1"/>
    <col min="3240" max="3240" width="9.140625" style="175"/>
    <col min="3241" max="3241" width="5.7109375" style="175" customWidth="1"/>
    <col min="3242" max="3242" width="10.140625" style="175" customWidth="1"/>
    <col min="3243" max="3243" width="9.85546875" style="175" customWidth="1"/>
    <col min="3244" max="3244" width="4.85546875" style="175" customWidth="1"/>
    <col min="3245" max="3245" width="7.7109375" style="175" customWidth="1"/>
    <col min="3246" max="3487" width="9.140625" style="175"/>
    <col min="3488" max="3488" width="4.85546875" style="175" customWidth="1"/>
    <col min="3489" max="3489" width="32.140625" style="175" customWidth="1"/>
    <col min="3490" max="3490" width="8.85546875" style="175" customWidth="1"/>
    <col min="3491" max="3491" width="10" style="175" customWidth="1"/>
    <col min="3492" max="3492" width="9.85546875" style="175" customWidth="1"/>
    <col min="3493" max="3493" width="9.42578125" style="175" customWidth="1"/>
    <col min="3494" max="3495" width="7.7109375" style="175" customWidth="1"/>
    <col min="3496" max="3496" width="9.140625" style="175"/>
    <col min="3497" max="3497" width="5.7109375" style="175" customWidth="1"/>
    <col min="3498" max="3498" width="10.140625" style="175" customWidth="1"/>
    <col min="3499" max="3499" width="9.85546875" style="175" customWidth="1"/>
    <col min="3500" max="3500" width="4.85546875" style="175" customWidth="1"/>
    <col min="3501" max="3501" width="7.7109375" style="175" customWidth="1"/>
    <col min="3502" max="3743" width="9.140625" style="175"/>
    <col min="3744" max="3744" width="4.85546875" style="175" customWidth="1"/>
    <col min="3745" max="3745" width="32.140625" style="175" customWidth="1"/>
    <col min="3746" max="3746" width="8.85546875" style="175" customWidth="1"/>
    <col min="3747" max="3747" width="10" style="175" customWidth="1"/>
    <col min="3748" max="3748" width="9.85546875" style="175" customWidth="1"/>
    <col min="3749" max="3749" width="9.42578125" style="175" customWidth="1"/>
    <col min="3750" max="3751" width="7.7109375" style="175" customWidth="1"/>
    <col min="3752" max="3752" width="9.140625" style="175"/>
    <col min="3753" max="3753" width="5.7109375" style="175" customWidth="1"/>
    <col min="3754" max="3754" width="10.140625" style="175" customWidth="1"/>
    <col min="3755" max="3755" width="9.85546875" style="175" customWidth="1"/>
    <col min="3756" max="3756" width="4.85546875" style="175" customWidth="1"/>
    <col min="3757" max="3757" width="7.7109375" style="175" customWidth="1"/>
    <col min="3758" max="3999" width="9.140625" style="175"/>
    <col min="4000" max="4000" width="4.85546875" style="175" customWidth="1"/>
    <col min="4001" max="4001" width="32.140625" style="175" customWidth="1"/>
    <col min="4002" max="4002" width="8.85546875" style="175" customWidth="1"/>
    <col min="4003" max="4003" width="10" style="175" customWidth="1"/>
    <col min="4004" max="4004" width="9.85546875" style="175" customWidth="1"/>
    <col min="4005" max="4005" width="9.42578125" style="175" customWidth="1"/>
    <col min="4006" max="4007" width="7.7109375" style="175" customWidth="1"/>
    <col min="4008" max="4008" width="9.140625" style="175"/>
    <col min="4009" max="4009" width="5.7109375" style="175" customWidth="1"/>
    <col min="4010" max="4010" width="10.140625" style="175" customWidth="1"/>
    <col min="4011" max="4011" width="9.85546875" style="175" customWidth="1"/>
    <col min="4012" max="4012" width="4.85546875" style="175" customWidth="1"/>
    <col min="4013" max="4013" width="7.7109375" style="175" customWidth="1"/>
    <col min="4014" max="4255" width="9.140625" style="175"/>
    <col min="4256" max="4256" width="4.85546875" style="175" customWidth="1"/>
    <col min="4257" max="4257" width="32.140625" style="175" customWidth="1"/>
    <col min="4258" max="4258" width="8.85546875" style="175" customWidth="1"/>
    <col min="4259" max="4259" width="10" style="175" customWidth="1"/>
    <col min="4260" max="4260" width="9.85546875" style="175" customWidth="1"/>
    <col min="4261" max="4261" width="9.42578125" style="175" customWidth="1"/>
    <col min="4262" max="4263" width="7.7109375" style="175" customWidth="1"/>
    <col min="4264" max="4264" width="9.140625" style="175"/>
    <col min="4265" max="4265" width="5.7109375" style="175" customWidth="1"/>
    <col min="4266" max="4266" width="10.140625" style="175" customWidth="1"/>
    <col min="4267" max="4267" width="9.85546875" style="175" customWidth="1"/>
    <col min="4268" max="4268" width="4.85546875" style="175" customWidth="1"/>
    <col min="4269" max="4269" width="7.7109375" style="175" customWidth="1"/>
    <col min="4270" max="4511" width="9.140625" style="175"/>
    <col min="4512" max="4512" width="4.85546875" style="175" customWidth="1"/>
    <col min="4513" max="4513" width="32.140625" style="175" customWidth="1"/>
    <col min="4514" max="4514" width="8.85546875" style="175" customWidth="1"/>
    <col min="4515" max="4515" width="10" style="175" customWidth="1"/>
    <col min="4516" max="4516" width="9.85546875" style="175" customWidth="1"/>
    <col min="4517" max="4517" width="9.42578125" style="175" customWidth="1"/>
    <col min="4518" max="4519" width="7.7109375" style="175" customWidth="1"/>
    <col min="4520" max="4520" width="9.140625" style="175"/>
    <col min="4521" max="4521" width="5.7109375" style="175" customWidth="1"/>
    <col min="4522" max="4522" width="10.140625" style="175" customWidth="1"/>
    <col min="4523" max="4523" width="9.85546875" style="175" customWidth="1"/>
    <col min="4524" max="4524" width="4.85546875" style="175" customWidth="1"/>
    <col min="4525" max="4525" width="7.7109375" style="175" customWidth="1"/>
    <col min="4526" max="4767" width="9.140625" style="175"/>
    <col min="4768" max="4768" width="4.85546875" style="175" customWidth="1"/>
    <col min="4769" max="4769" width="32.140625" style="175" customWidth="1"/>
    <col min="4770" max="4770" width="8.85546875" style="175" customWidth="1"/>
    <col min="4771" max="4771" width="10" style="175" customWidth="1"/>
    <col min="4772" max="4772" width="9.85546875" style="175" customWidth="1"/>
    <col min="4773" max="4773" width="9.42578125" style="175" customWidth="1"/>
    <col min="4774" max="4775" width="7.7109375" style="175" customWidth="1"/>
    <col min="4776" max="4776" width="9.140625" style="175"/>
    <col min="4777" max="4777" width="5.7109375" style="175" customWidth="1"/>
    <col min="4778" max="4778" width="10.140625" style="175" customWidth="1"/>
    <col min="4779" max="4779" width="9.85546875" style="175" customWidth="1"/>
    <col min="4780" max="4780" width="4.85546875" style="175" customWidth="1"/>
    <col min="4781" max="4781" width="7.7109375" style="175" customWidth="1"/>
    <col min="4782" max="5023" width="9.140625" style="175"/>
    <col min="5024" max="5024" width="4.85546875" style="175" customWidth="1"/>
    <col min="5025" max="5025" width="32.140625" style="175" customWidth="1"/>
    <col min="5026" max="5026" width="8.85546875" style="175" customWidth="1"/>
    <col min="5027" max="5027" width="10" style="175" customWidth="1"/>
    <col min="5028" max="5028" width="9.85546875" style="175" customWidth="1"/>
    <col min="5029" max="5029" width="9.42578125" style="175" customWidth="1"/>
    <col min="5030" max="5031" width="7.7109375" style="175" customWidth="1"/>
    <col min="5032" max="5032" width="9.140625" style="175"/>
    <col min="5033" max="5033" width="5.7109375" style="175" customWidth="1"/>
    <col min="5034" max="5034" width="10.140625" style="175" customWidth="1"/>
    <col min="5035" max="5035" width="9.85546875" style="175" customWidth="1"/>
    <col min="5036" max="5036" width="4.85546875" style="175" customWidth="1"/>
    <col min="5037" max="5037" width="7.7109375" style="175" customWidth="1"/>
    <col min="5038" max="5279" width="9.140625" style="175"/>
    <col min="5280" max="5280" width="4.85546875" style="175" customWidth="1"/>
    <col min="5281" max="5281" width="32.140625" style="175" customWidth="1"/>
    <col min="5282" max="5282" width="8.85546875" style="175" customWidth="1"/>
    <col min="5283" max="5283" width="10" style="175" customWidth="1"/>
    <col min="5284" max="5284" width="9.85546875" style="175" customWidth="1"/>
    <col min="5285" max="5285" width="9.42578125" style="175" customWidth="1"/>
    <col min="5286" max="5287" width="7.7109375" style="175" customWidth="1"/>
    <col min="5288" max="5288" width="9.140625" style="175"/>
    <col min="5289" max="5289" width="5.7109375" style="175" customWidth="1"/>
    <col min="5290" max="5290" width="10.140625" style="175" customWidth="1"/>
    <col min="5291" max="5291" width="9.85546875" style="175" customWidth="1"/>
    <col min="5292" max="5292" width="4.85546875" style="175" customWidth="1"/>
    <col min="5293" max="5293" width="7.7109375" style="175" customWidth="1"/>
    <col min="5294" max="5535" width="9.140625" style="175"/>
    <col min="5536" max="5536" width="4.85546875" style="175" customWidth="1"/>
    <col min="5537" max="5537" width="32.140625" style="175" customWidth="1"/>
    <col min="5538" max="5538" width="8.85546875" style="175" customWidth="1"/>
    <col min="5539" max="5539" width="10" style="175" customWidth="1"/>
    <col min="5540" max="5540" width="9.85546875" style="175" customWidth="1"/>
    <col min="5541" max="5541" width="9.42578125" style="175" customWidth="1"/>
    <col min="5542" max="5543" width="7.7109375" style="175" customWidth="1"/>
    <col min="5544" max="5544" width="9.140625" style="175"/>
    <col min="5545" max="5545" width="5.7109375" style="175" customWidth="1"/>
    <col min="5546" max="5546" width="10.140625" style="175" customWidth="1"/>
    <col min="5547" max="5547" width="9.85546875" style="175" customWidth="1"/>
    <col min="5548" max="5548" width="4.85546875" style="175" customWidth="1"/>
    <col min="5549" max="5549" width="7.7109375" style="175" customWidth="1"/>
    <col min="5550" max="5791" width="9.140625" style="175"/>
    <col min="5792" max="5792" width="4.85546875" style="175" customWidth="1"/>
    <col min="5793" max="5793" width="32.140625" style="175" customWidth="1"/>
    <col min="5794" max="5794" width="8.85546875" style="175" customWidth="1"/>
    <col min="5795" max="5795" width="10" style="175" customWidth="1"/>
    <col min="5796" max="5796" width="9.85546875" style="175" customWidth="1"/>
    <col min="5797" max="5797" width="9.42578125" style="175" customWidth="1"/>
    <col min="5798" max="5799" width="7.7109375" style="175" customWidth="1"/>
    <col min="5800" max="5800" width="9.140625" style="175"/>
    <col min="5801" max="5801" width="5.7109375" style="175" customWidth="1"/>
    <col min="5802" max="5802" width="10.140625" style="175" customWidth="1"/>
    <col min="5803" max="5803" width="9.85546875" style="175" customWidth="1"/>
    <col min="5804" max="5804" width="4.85546875" style="175" customWidth="1"/>
    <col min="5805" max="5805" width="7.7109375" style="175" customWidth="1"/>
    <col min="5806" max="6047" width="9.140625" style="175"/>
    <col min="6048" max="6048" width="4.85546875" style="175" customWidth="1"/>
    <col min="6049" max="6049" width="32.140625" style="175" customWidth="1"/>
    <col min="6050" max="6050" width="8.85546875" style="175" customWidth="1"/>
    <col min="6051" max="6051" width="10" style="175" customWidth="1"/>
    <col min="6052" max="6052" width="9.85546875" style="175" customWidth="1"/>
    <col min="6053" max="6053" width="9.42578125" style="175" customWidth="1"/>
    <col min="6054" max="6055" width="7.7109375" style="175" customWidth="1"/>
    <col min="6056" max="6056" width="9.140625" style="175"/>
    <col min="6057" max="6057" width="5.7109375" style="175" customWidth="1"/>
    <col min="6058" max="6058" width="10.140625" style="175" customWidth="1"/>
    <col min="6059" max="6059" width="9.85546875" style="175" customWidth="1"/>
    <col min="6060" max="6060" width="4.85546875" style="175" customWidth="1"/>
    <col min="6061" max="6061" width="7.7109375" style="175" customWidth="1"/>
    <col min="6062" max="6303" width="9.140625" style="175"/>
    <col min="6304" max="6304" width="4.85546875" style="175" customWidth="1"/>
    <col min="6305" max="6305" width="32.140625" style="175" customWidth="1"/>
    <col min="6306" max="6306" width="8.85546875" style="175" customWidth="1"/>
    <col min="6307" max="6307" width="10" style="175" customWidth="1"/>
    <col min="6308" max="6308" width="9.85546875" style="175" customWidth="1"/>
    <col min="6309" max="6309" width="9.42578125" style="175" customWidth="1"/>
    <col min="6310" max="6311" width="7.7109375" style="175" customWidth="1"/>
    <col min="6312" max="6312" width="9.140625" style="175"/>
    <col min="6313" max="6313" width="5.7109375" style="175" customWidth="1"/>
    <col min="6314" max="6314" width="10.140625" style="175" customWidth="1"/>
    <col min="6315" max="6315" width="9.85546875" style="175" customWidth="1"/>
    <col min="6316" max="6316" width="4.85546875" style="175" customWidth="1"/>
    <col min="6317" max="6317" width="7.7109375" style="175" customWidth="1"/>
    <col min="6318" max="6559" width="9.140625" style="175"/>
    <col min="6560" max="6560" width="4.85546875" style="175" customWidth="1"/>
    <col min="6561" max="6561" width="32.140625" style="175" customWidth="1"/>
    <col min="6562" max="6562" width="8.85546875" style="175" customWidth="1"/>
    <col min="6563" max="6563" width="10" style="175" customWidth="1"/>
    <col min="6564" max="6564" width="9.85546875" style="175" customWidth="1"/>
    <col min="6565" max="6565" width="9.42578125" style="175" customWidth="1"/>
    <col min="6566" max="6567" width="7.7109375" style="175" customWidth="1"/>
    <col min="6568" max="6568" width="9.140625" style="175"/>
    <col min="6569" max="6569" width="5.7109375" style="175" customWidth="1"/>
    <col min="6570" max="6570" width="10.140625" style="175" customWidth="1"/>
    <col min="6571" max="6571" width="9.85546875" style="175" customWidth="1"/>
    <col min="6572" max="6572" width="4.85546875" style="175" customWidth="1"/>
    <col min="6573" max="6573" width="7.7109375" style="175" customWidth="1"/>
    <col min="6574" max="6815" width="9.140625" style="175"/>
    <col min="6816" max="6816" width="4.85546875" style="175" customWidth="1"/>
    <col min="6817" max="6817" width="32.140625" style="175" customWidth="1"/>
    <col min="6818" max="6818" width="8.85546875" style="175" customWidth="1"/>
    <col min="6819" max="6819" width="10" style="175" customWidth="1"/>
    <col min="6820" max="6820" width="9.85546875" style="175" customWidth="1"/>
    <col min="6821" max="6821" width="9.42578125" style="175" customWidth="1"/>
    <col min="6822" max="6823" width="7.7109375" style="175" customWidth="1"/>
    <col min="6824" max="6824" width="9.140625" style="175"/>
    <col min="6825" max="6825" width="5.7109375" style="175" customWidth="1"/>
    <col min="6826" max="6826" width="10.140625" style="175" customWidth="1"/>
    <col min="6827" max="6827" width="9.85546875" style="175" customWidth="1"/>
    <col min="6828" max="6828" width="4.85546875" style="175" customWidth="1"/>
    <col min="6829" max="6829" width="7.7109375" style="175" customWidth="1"/>
    <col min="6830" max="7071" width="9.140625" style="175"/>
    <col min="7072" max="7072" width="4.85546875" style="175" customWidth="1"/>
    <col min="7073" max="7073" width="32.140625" style="175" customWidth="1"/>
    <col min="7074" max="7074" width="8.85546875" style="175" customWidth="1"/>
    <col min="7075" max="7075" width="10" style="175" customWidth="1"/>
    <col min="7076" max="7076" width="9.85546875" style="175" customWidth="1"/>
    <col min="7077" max="7077" width="9.42578125" style="175" customWidth="1"/>
    <col min="7078" max="7079" width="7.7109375" style="175" customWidth="1"/>
    <col min="7080" max="7080" width="9.140625" style="175"/>
    <col min="7081" max="7081" width="5.7109375" style="175" customWidth="1"/>
    <col min="7082" max="7082" width="10.140625" style="175" customWidth="1"/>
    <col min="7083" max="7083" width="9.85546875" style="175" customWidth="1"/>
    <col min="7084" max="7084" width="4.85546875" style="175" customWidth="1"/>
    <col min="7085" max="7085" width="7.7109375" style="175" customWidth="1"/>
    <col min="7086" max="7327" width="9.140625" style="175"/>
    <col min="7328" max="7328" width="4.85546875" style="175" customWidth="1"/>
    <col min="7329" max="7329" width="32.140625" style="175" customWidth="1"/>
    <col min="7330" max="7330" width="8.85546875" style="175" customWidth="1"/>
    <col min="7331" max="7331" width="10" style="175" customWidth="1"/>
    <col min="7332" max="7332" width="9.85546875" style="175" customWidth="1"/>
    <col min="7333" max="7333" width="9.42578125" style="175" customWidth="1"/>
    <col min="7334" max="7335" width="7.7109375" style="175" customWidth="1"/>
    <col min="7336" max="7336" width="9.140625" style="175"/>
    <col min="7337" max="7337" width="5.7109375" style="175" customWidth="1"/>
    <col min="7338" max="7338" width="10.140625" style="175" customWidth="1"/>
    <col min="7339" max="7339" width="9.85546875" style="175" customWidth="1"/>
    <col min="7340" max="7340" width="4.85546875" style="175" customWidth="1"/>
    <col min="7341" max="7341" width="7.7109375" style="175" customWidth="1"/>
    <col min="7342" max="7583" width="9.140625" style="175"/>
    <col min="7584" max="7584" width="4.85546875" style="175" customWidth="1"/>
    <col min="7585" max="7585" width="32.140625" style="175" customWidth="1"/>
    <col min="7586" max="7586" width="8.85546875" style="175" customWidth="1"/>
    <col min="7587" max="7587" width="10" style="175" customWidth="1"/>
    <col min="7588" max="7588" width="9.85546875" style="175" customWidth="1"/>
    <col min="7589" max="7589" width="9.42578125" style="175" customWidth="1"/>
    <col min="7590" max="7591" width="7.7109375" style="175" customWidth="1"/>
    <col min="7592" max="7592" width="9.140625" style="175"/>
    <col min="7593" max="7593" width="5.7109375" style="175" customWidth="1"/>
    <col min="7594" max="7594" width="10.140625" style="175" customWidth="1"/>
    <col min="7595" max="7595" width="9.85546875" style="175" customWidth="1"/>
    <col min="7596" max="7596" width="4.85546875" style="175" customWidth="1"/>
    <col min="7597" max="7597" width="7.7109375" style="175" customWidth="1"/>
    <col min="7598" max="7839" width="9.140625" style="175"/>
    <col min="7840" max="7840" width="4.85546875" style="175" customWidth="1"/>
    <col min="7841" max="7841" width="32.140625" style="175" customWidth="1"/>
    <col min="7842" max="7842" width="8.85546875" style="175" customWidth="1"/>
    <col min="7843" max="7843" width="10" style="175" customWidth="1"/>
    <col min="7844" max="7844" width="9.85546875" style="175" customWidth="1"/>
    <col min="7845" max="7845" width="9.42578125" style="175" customWidth="1"/>
    <col min="7846" max="7847" width="7.7109375" style="175" customWidth="1"/>
    <col min="7848" max="7848" width="9.140625" style="175"/>
    <col min="7849" max="7849" width="5.7109375" style="175" customWidth="1"/>
    <col min="7850" max="7850" width="10.140625" style="175" customWidth="1"/>
    <col min="7851" max="7851" width="9.85546875" style="175" customWidth="1"/>
    <col min="7852" max="7852" width="4.85546875" style="175" customWidth="1"/>
    <col min="7853" max="7853" width="7.7109375" style="175" customWidth="1"/>
    <col min="7854" max="8095" width="9.140625" style="175"/>
    <col min="8096" max="8096" width="4.85546875" style="175" customWidth="1"/>
    <col min="8097" max="8097" width="32.140625" style="175" customWidth="1"/>
    <col min="8098" max="8098" width="8.85546875" style="175" customWidth="1"/>
    <col min="8099" max="8099" width="10" style="175" customWidth="1"/>
    <col min="8100" max="8100" width="9.85546875" style="175" customWidth="1"/>
    <col min="8101" max="8101" width="9.42578125" style="175" customWidth="1"/>
    <col min="8102" max="8103" width="7.7109375" style="175" customWidth="1"/>
    <col min="8104" max="8104" width="9.140625" style="175"/>
    <col min="8105" max="8105" width="5.7109375" style="175" customWidth="1"/>
    <col min="8106" max="8106" width="10.140625" style="175" customWidth="1"/>
    <col min="8107" max="8107" width="9.85546875" style="175" customWidth="1"/>
    <col min="8108" max="8108" width="4.85546875" style="175" customWidth="1"/>
    <col min="8109" max="8109" width="7.7109375" style="175" customWidth="1"/>
    <col min="8110" max="8351" width="9.140625" style="175"/>
    <col min="8352" max="8352" width="4.85546875" style="175" customWidth="1"/>
    <col min="8353" max="8353" width="32.140625" style="175" customWidth="1"/>
    <col min="8354" max="8354" width="8.85546875" style="175" customWidth="1"/>
    <col min="8355" max="8355" width="10" style="175" customWidth="1"/>
    <col min="8356" max="8356" width="9.85546875" style="175" customWidth="1"/>
    <col min="8357" max="8357" width="9.42578125" style="175" customWidth="1"/>
    <col min="8358" max="8359" width="7.7109375" style="175" customWidth="1"/>
    <col min="8360" max="8360" width="9.140625" style="175"/>
    <col min="8361" max="8361" width="5.7109375" style="175" customWidth="1"/>
    <col min="8362" max="8362" width="10.140625" style="175" customWidth="1"/>
    <col min="8363" max="8363" width="9.85546875" style="175" customWidth="1"/>
    <col min="8364" max="8364" width="4.85546875" style="175" customWidth="1"/>
    <col min="8365" max="8365" width="7.7109375" style="175" customWidth="1"/>
    <col min="8366" max="8607" width="9.140625" style="175"/>
    <col min="8608" max="8608" width="4.85546875" style="175" customWidth="1"/>
    <col min="8609" max="8609" width="32.140625" style="175" customWidth="1"/>
    <col min="8610" max="8610" width="8.85546875" style="175" customWidth="1"/>
    <col min="8611" max="8611" width="10" style="175" customWidth="1"/>
    <col min="8612" max="8612" width="9.85546875" style="175" customWidth="1"/>
    <col min="8613" max="8613" width="9.42578125" style="175" customWidth="1"/>
    <col min="8614" max="8615" width="7.7109375" style="175" customWidth="1"/>
    <col min="8616" max="8616" width="9.140625" style="175"/>
    <col min="8617" max="8617" width="5.7109375" style="175" customWidth="1"/>
    <col min="8618" max="8618" width="10.140625" style="175" customWidth="1"/>
    <col min="8619" max="8619" width="9.85546875" style="175" customWidth="1"/>
    <col min="8620" max="8620" width="4.85546875" style="175" customWidth="1"/>
    <col min="8621" max="8621" width="7.7109375" style="175" customWidth="1"/>
    <col min="8622" max="8863" width="9.140625" style="175"/>
    <col min="8864" max="8864" width="4.85546875" style="175" customWidth="1"/>
    <col min="8865" max="8865" width="32.140625" style="175" customWidth="1"/>
    <col min="8866" max="8866" width="8.85546875" style="175" customWidth="1"/>
    <col min="8867" max="8867" width="10" style="175" customWidth="1"/>
    <col min="8868" max="8868" width="9.85546875" style="175" customWidth="1"/>
    <col min="8869" max="8869" width="9.42578125" style="175" customWidth="1"/>
    <col min="8870" max="8871" width="7.7109375" style="175" customWidth="1"/>
    <col min="8872" max="8872" width="9.140625" style="175"/>
    <col min="8873" max="8873" width="5.7109375" style="175" customWidth="1"/>
    <col min="8874" max="8874" width="10.140625" style="175" customWidth="1"/>
    <col min="8875" max="8875" width="9.85546875" style="175" customWidth="1"/>
    <col min="8876" max="8876" width="4.85546875" style="175" customWidth="1"/>
    <col min="8877" max="8877" width="7.7109375" style="175" customWidth="1"/>
    <col min="8878" max="9119" width="9.140625" style="175"/>
    <col min="9120" max="9120" width="4.85546875" style="175" customWidth="1"/>
    <col min="9121" max="9121" width="32.140625" style="175" customWidth="1"/>
    <col min="9122" max="9122" width="8.85546875" style="175" customWidth="1"/>
    <col min="9123" max="9123" width="10" style="175" customWidth="1"/>
    <col min="9124" max="9124" width="9.85546875" style="175" customWidth="1"/>
    <col min="9125" max="9125" width="9.42578125" style="175" customWidth="1"/>
    <col min="9126" max="9127" width="7.7109375" style="175" customWidth="1"/>
    <col min="9128" max="9128" width="9.140625" style="175"/>
    <col min="9129" max="9129" width="5.7109375" style="175" customWidth="1"/>
    <col min="9130" max="9130" width="10.140625" style="175" customWidth="1"/>
    <col min="9131" max="9131" width="9.85546875" style="175" customWidth="1"/>
    <col min="9132" max="9132" width="4.85546875" style="175" customWidth="1"/>
    <col min="9133" max="9133" width="7.7109375" style="175" customWidth="1"/>
    <col min="9134" max="9375" width="9.140625" style="175"/>
    <col min="9376" max="9376" width="4.85546875" style="175" customWidth="1"/>
    <col min="9377" max="9377" width="32.140625" style="175" customWidth="1"/>
    <col min="9378" max="9378" width="8.85546875" style="175" customWidth="1"/>
    <col min="9379" max="9379" width="10" style="175" customWidth="1"/>
    <col min="9380" max="9380" width="9.85546875" style="175" customWidth="1"/>
    <col min="9381" max="9381" width="9.42578125" style="175" customWidth="1"/>
    <col min="9382" max="9383" width="7.7109375" style="175" customWidth="1"/>
    <col min="9384" max="9384" width="9.140625" style="175"/>
    <col min="9385" max="9385" width="5.7109375" style="175" customWidth="1"/>
    <col min="9386" max="9386" width="10.140625" style="175" customWidth="1"/>
    <col min="9387" max="9387" width="9.85546875" style="175" customWidth="1"/>
    <col min="9388" max="9388" width="4.85546875" style="175" customWidth="1"/>
    <col min="9389" max="9389" width="7.7109375" style="175" customWidth="1"/>
    <col min="9390" max="9631" width="9.140625" style="175"/>
    <col min="9632" max="9632" width="4.85546875" style="175" customWidth="1"/>
    <col min="9633" max="9633" width="32.140625" style="175" customWidth="1"/>
    <col min="9634" max="9634" width="8.85546875" style="175" customWidth="1"/>
    <col min="9635" max="9635" width="10" style="175" customWidth="1"/>
    <col min="9636" max="9636" width="9.85546875" style="175" customWidth="1"/>
    <col min="9637" max="9637" width="9.42578125" style="175" customWidth="1"/>
    <col min="9638" max="9639" width="7.7109375" style="175" customWidth="1"/>
    <col min="9640" max="9640" width="9.140625" style="175"/>
    <col min="9641" max="9641" width="5.7109375" style="175" customWidth="1"/>
    <col min="9642" max="9642" width="10.140625" style="175" customWidth="1"/>
    <col min="9643" max="9643" width="9.85546875" style="175" customWidth="1"/>
    <col min="9644" max="9644" width="4.85546875" style="175" customWidth="1"/>
    <col min="9645" max="9645" width="7.7109375" style="175" customWidth="1"/>
    <col min="9646" max="9887" width="9.140625" style="175"/>
    <col min="9888" max="9888" width="4.85546875" style="175" customWidth="1"/>
    <col min="9889" max="9889" width="32.140625" style="175" customWidth="1"/>
    <col min="9890" max="9890" width="8.85546875" style="175" customWidth="1"/>
    <col min="9891" max="9891" width="10" style="175" customWidth="1"/>
    <col min="9892" max="9892" width="9.85546875" style="175" customWidth="1"/>
    <col min="9893" max="9893" width="9.42578125" style="175" customWidth="1"/>
    <col min="9894" max="9895" width="7.7109375" style="175" customWidth="1"/>
    <col min="9896" max="9896" width="9.140625" style="175"/>
    <col min="9897" max="9897" width="5.7109375" style="175" customWidth="1"/>
    <col min="9898" max="9898" width="10.140625" style="175" customWidth="1"/>
    <col min="9899" max="9899" width="9.85546875" style="175" customWidth="1"/>
    <col min="9900" max="9900" width="4.85546875" style="175" customWidth="1"/>
    <col min="9901" max="9901" width="7.7109375" style="175" customWidth="1"/>
    <col min="9902" max="10143" width="9.140625" style="175"/>
    <col min="10144" max="10144" width="4.85546875" style="175" customWidth="1"/>
    <col min="10145" max="10145" width="32.140625" style="175" customWidth="1"/>
    <col min="10146" max="10146" width="8.85546875" style="175" customWidth="1"/>
    <col min="10147" max="10147" width="10" style="175" customWidth="1"/>
    <col min="10148" max="10148" width="9.85546875" style="175" customWidth="1"/>
    <col min="10149" max="10149" width="9.42578125" style="175" customWidth="1"/>
    <col min="10150" max="10151" width="7.7109375" style="175" customWidth="1"/>
    <col min="10152" max="10152" width="9.140625" style="175"/>
    <col min="10153" max="10153" width="5.7109375" style="175" customWidth="1"/>
    <col min="10154" max="10154" width="10.140625" style="175" customWidth="1"/>
    <col min="10155" max="10155" width="9.85546875" style="175" customWidth="1"/>
    <col min="10156" max="10156" width="4.85546875" style="175" customWidth="1"/>
    <col min="10157" max="10157" width="7.7109375" style="175" customWidth="1"/>
    <col min="10158" max="10399" width="9.140625" style="175"/>
    <col min="10400" max="10400" width="4.85546875" style="175" customWidth="1"/>
    <col min="10401" max="10401" width="32.140625" style="175" customWidth="1"/>
    <col min="10402" max="10402" width="8.85546875" style="175" customWidth="1"/>
    <col min="10403" max="10403" width="10" style="175" customWidth="1"/>
    <col min="10404" max="10404" width="9.85546875" style="175" customWidth="1"/>
    <col min="10405" max="10405" width="9.42578125" style="175" customWidth="1"/>
    <col min="10406" max="10407" width="7.7109375" style="175" customWidth="1"/>
    <col min="10408" max="10408" width="9.140625" style="175"/>
    <col min="10409" max="10409" width="5.7109375" style="175" customWidth="1"/>
    <col min="10410" max="10410" width="10.140625" style="175" customWidth="1"/>
    <col min="10411" max="10411" width="9.85546875" style="175" customWidth="1"/>
    <col min="10412" max="10412" width="4.85546875" style="175" customWidth="1"/>
    <col min="10413" max="10413" width="7.7109375" style="175" customWidth="1"/>
    <col min="10414" max="10655" width="9.140625" style="175"/>
    <col min="10656" max="10656" width="4.85546875" style="175" customWidth="1"/>
    <col min="10657" max="10657" width="32.140625" style="175" customWidth="1"/>
    <col min="10658" max="10658" width="8.85546875" style="175" customWidth="1"/>
    <col min="10659" max="10659" width="10" style="175" customWidth="1"/>
    <col min="10660" max="10660" width="9.85546875" style="175" customWidth="1"/>
    <col min="10661" max="10661" width="9.42578125" style="175" customWidth="1"/>
    <col min="10662" max="10663" width="7.7109375" style="175" customWidth="1"/>
    <col min="10664" max="10664" width="9.140625" style="175"/>
    <col min="10665" max="10665" width="5.7109375" style="175" customWidth="1"/>
    <col min="10666" max="10666" width="10.140625" style="175" customWidth="1"/>
    <col min="10667" max="10667" width="9.85546875" style="175" customWidth="1"/>
    <col min="10668" max="10668" width="4.85546875" style="175" customWidth="1"/>
    <col min="10669" max="10669" width="7.7109375" style="175" customWidth="1"/>
    <col min="10670" max="10911" width="9.140625" style="175"/>
    <col min="10912" max="10912" width="4.85546875" style="175" customWidth="1"/>
    <col min="10913" max="10913" width="32.140625" style="175" customWidth="1"/>
    <col min="10914" max="10914" width="8.85546875" style="175" customWidth="1"/>
    <col min="10915" max="10915" width="10" style="175" customWidth="1"/>
    <col min="10916" max="10916" width="9.85546875" style="175" customWidth="1"/>
    <col min="10917" max="10917" width="9.42578125" style="175" customWidth="1"/>
    <col min="10918" max="10919" width="7.7109375" style="175" customWidth="1"/>
    <col min="10920" max="10920" width="9.140625" style="175"/>
    <col min="10921" max="10921" width="5.7109375" style="175" customWidth="1"/>
    <col min="10922" max="10922" width="10.140625" style="175" customWidth="1"/>
    <col min="10923" max="10923" width="9.85546875" style="175" customWidth="1"/>
    <col min="10924" max="10924" width="4.85546875" style="175" customWidth="1"/>
    <col min="10925" max="10925" width="7.7109375" style="175" customWidth="1"/>
    <col min="10926" max="11167" width="9.140625" style="175"/>
    <col min="11168" max="11168" width="4.85546875" style="175" customWidth="1"/>
    <col min="11169" max="11169" width="32.140625" style="175" customWidth="1"/>
    <col min="11170" max="11170" width="8.85546875" style="175" customWidth="1"/>
    <col min="11171" max="11171" width="10" style="175" customWidth="1"/>
    <col min="11172" max="11172" width="9.85546875" style="175" customWidth="1"/>
    <col min="11173" max="11173" width="9.42578125" style="175" customWidth="1"/>
    <col min="11174" max="11175" width="7.7109375" style="175" customWidth="1"/>
    <col min="11176" max="11176" width="9.140625" style="175"/>
    <col min="11177" max="11177" width="5.7109375" style="175" customWidth="1"/>
    <col min="11178" max="11178" width="10.140625" style="175" customWidth="1"/>
    <col min="11179" max="11179" width="9.85546875" style="175" customWidth="1"/>
    <col min="11180" max="11180" width="4.85546875" style="175" customWidth="1"/>
    <col min="11181" max="11181" width="7.7109375" style="175" customWidth="1"/>
    <col min="11182" max="11423" width="9.140625" style="175"/>
    <col min="11424" max="11424" width="4.85546875" style="175" customWidth="1"/>
    <col min="11425" max="11425" width="32.140625" style="175" customWidth="1"/>
    <col min="11426" max="11426" width="8.85546875" style="175" customWidth="1"/>
    <col min="11427" max="11427" width="10" style="175" customWidth="1"/>
    <col min="11428" max="11428" width="9.85546875" style="175" customWidth="1"/>
    <col min="11429" max="11429" width="9.42578125" style="175" customWidth="1"/>
    <col min="11430" max="11431" width="7.7109375" style="175" customWidth="1"/>
    <col min="11432" max="11432" width="9.140625" style="175"/>
    <col min="11433" max="11433" width="5.7109375" style="175" customWidth="1"/>
    <col min="11434" max="11434" width="10.140625" style="175" customWidth="1"/>
    <col min="11435" max="11435" width="9.85546875" style="175" customWidth="1"/>
    <col min="11436" max="11436" width="4.85546875" style="175" customWidth="1"/>
    <col min="11437" max="11437" width="7.7109375" style="175" customWidth="1"/>
    <col min="11438" max="11679" width="9.140625" style="175"/>
    <col min="11680" max="11680" width="4.85546875" style="175" customWidth="1"/>
    <col min="11681" max="11681" width="32.140625" style="175" customWidth="1"/>
    <col min="11682" max="11682" width="8.85546875" style="175" customWidth="1"/>
    <col min="11683" max="11683" width="10" style="175" customWidth="1"/>
    <col min="11684" max="11684" width="9.85546875" style="175" customWidth="1"/>
    <col min="11685" max="11685" width="9.42578125" style="175" customWidth="1"/>
    <col min="11686" max="11687" width="7.7109375" style="175" customWidth="1"/>
    <col min="11688" max="11688" width="9.140625" style="175"/>
    <col min="11689" max="11689" width="5.7109375" style="175" customWidth="1"/>
    <col min="11690" max="11690" width="10.140625" style="175" customWidth="1"/>
    <col min="11691" max="11691" width="9.85546875" style="175" customWidth="1"/>
    <col min="11692" max="11692" width="4.85546875" style="175" customWidth="1"/>
    <col min="11693" max="11693" width="7.7109375" style="175" customWidth="1"/>
    <col min="11694" max="11935" width="9.140625" style="175"/>
    <col min="11936" max="11936" width="4.85546875" style="175" customWidth="1"/>
    <col min="11937" max="11937" width="32.140625" style="175" customWidth="1"/>
    <col min="11938" max="11938" width="8.85546875" style="175" customWidth="1"/>
    <col min="11939" max="11939" width="10" style="175" customWidth="1"/>
    <col min="11940" max="11940" width="9.85546875" style="175" customWidth="1"/>
    <col min="11941" max="11941" width="9.42578125" style="175" customWidth="1"/>
    <col min="11942" max="11943" width="7.7109375" style="175" customWidth="1"/>
    <col min="11944" max="11944" width="9.140625" style="175"/>
    <col min="11945" max="11945" width="5.7109375" style="175" customWidth="1"/>
    <col min="11946" max="11946" width="10.140625" style="175" customWidth="1"/>
    <col min="11947" max="11947" width="9.85546875" style="175" customWidth="1"/>
    <col min="11948" max="11948" width="4.85546875" style="175" customWidth="1"/>
    <col min="11949" max="11949" width="7.7109375" style="175" customWidth="1"/>
    <col min="11950" max="12191" width="9.140625" style="175"/>
    <col min="12192" max="12192" width="4.85546875" style="175" customWidth="1"/>
    <col min="12193" max="12193" width="32.140625" style="175" customWidth="1"/>
    <col min="12194" max="12194" width="8.85546875" style="175" customWidth="1"/>
    <col min="12195" max="12195" width="10" style="175" customWidth="1"/>
    <col min="12196" max="12196" width="9.85546875" style="175" customWidth="1"/>
    <col min="12197" max="12197" width="9.42578125" style="175" customWidth="1"/>
    <col min="12198" max="12199" width="7.7109375" style="175" customWidth="1"/>
    <col min="12200" max="12200" width="9.140625" style="175"/>
    <col min="12201" max="12201" width="5.7109375" style="175" customWidth="1"/>
    <col min="12202" max="12202" width="10.140625" style="175" customWidth="1"/>
    <col min="12203" max="12203" width="9.85546875" style="175" customWidth="1"/>
    <col min="12204" max="12204" width="4.85546875" style="175" customWidth="1"/>
    <col min="12205" max="12205" width="7.7109375" style="175" customWidth="1"/>
    <col min="12206" max="12447" width="9.140625" style="175"/>
    <col min="12448" max="12448" width="4.85546875" style="175" customWidth="1"/>
    <col min="12449" max="12449" width="32.140625" style="175" customWidth="1"/>
    <col min="12450" max="12450" width="8.85546875" style="175" customWidth="1"/>
    <col min="12451" max="12451" width="10" style="175" customWidth="1"/>
    <col min="12452" max="12452" width="9.85546875" style="175" customWidth="1"/>
    <col min="12453" max="12453" width="9.42578125" style="175" customWidth="1"/>
    <col min="12454" max="12455" width="7.7109375" style="175" customWidth="1"/>
    <col min="12456" max="12456" width="9.140625" style="175"/>
    <col min="12457" max="12457" width="5.7109375" style="175" customWidth="1"/>
    <col min="12458" max="12458" width="10.140625" style="175" customWidth="1"/>
    <col min="12459" max="12459" width="9.85546875" style="175" customWidth="1"/>
    <col min="12460" max="12460" width="4.85546875" style="175" customWidth="1"/>
    <col min="12461" max="12461" width="7.7109375" style="175" customWidth="1"/>
    <col min="12462" max="12703" width="9.140625" style="175"/>
    <col min="12704" max="12704" width="4.85546875" style="175" customWidth="1"/>
    <col min="12705" max="12705" width="32.140625" style="175" customWidth="1"/>
    <col min="12706" max="12706" width="8.85546875" style="175" customWidth="1"/>
    <col min="12707" max="12707" width="10" style="175" customWidth="1"/>
    <col min="12708" max="12708" width="9.85546875" style="175" customWidth="1"/>
    <col min="12709" max="12709" width="9.42578125" style="175" customWidth="1"/>
    <col min="12710" max="12711" width="7.7109375" style="175" customWidth="1"/>
    <col min="12712" max="12712" width="9.140625" style="175"/>
    <col min="12713" max="12713" width="5.7109375" style="175" customWidth="1"/>
    <col min="12714" max="12714" width="10.140625" style="175" customWidth="1"/>
    <col min="12715" max="12715" width="9.85546875" style="175" customWidth="1"/>
    <col min="12716" max="12716" width="4.85546875" style="175" customWidth="1"/>
    <col min="12717" max="12717" width="7.7109375" style="175" customWidth="1"/>
    <col min="12718" max="12959" width="9.140625" style="175"/>
    <col min="12960" max="12960" width="4.85546875" style="175" customWidth="1"/>
    <col min="12961" max="12961" width="32.140625" style="175" customWidth="1"/>
    <col min="12962" max="12962" width="8.85546875" style="175" customWidth="1"/>
    <col min="12963" max="12963" width="10" style="175" customWidth="1"/>
    <col min="12964" max="12964" width="9.85546875" style="175" customWidth="1"/>
    <col min="12965" max="12965" width="9.42578125" style="175" customWidth="1"/>
    <col min="12966" max="12967" width="7.7109375" style="175" customWidth="1"/>
    <col min="12968" max="12968" width="9.140625" style="175"/>
    <col min="12969" max="12969" width="5.7109375" style="175" customWidth="1"/>
    <col min="12970" max="12970" width="10.140625" style="175" customWidth="1"/>
    <col min="12971" max="12971" width="9.85546875" style="175" customWidth="1"/>
    <col min="12972" max="12972" width="4.85546875" style="175" customWidth="1"/>
    <col min="12973" max="12973" width="7.7109375" style="175" customWidth="1"/>
    <col min="12974" max="13215" width="9.140625" style="175"/>
    <col min="13216" max="13216" width="4.85546875" style="175" customWidth="1"/>
    <col min="13217" max="13217" width="32.140625" style="175" customWidth="1"/>
    <col min="13218" max="13218" width="8.85546875" style="175" customWidth="1"/>
    <col min="13219" max="13219" width="10" style="175" customWidth="1"/>
    <col min="13220" max="13220" width="9.85546875" style="175" customWidth="1"/>
    <col min="13221" max="13221" width="9.42578125" style="175" customWidth="1"/>
    <col min="13222" max="13223" width="7.7109375" style="175" customWidth="1"/>
    <col min="13224" max="13224" width="9.140625" style="175"/>
    <col min="13225" max="13225" width="5.7109375" style="175" customWidth="1"/>
    <col min="13226" max="13226" width="10.140625" style="175" customWidth="1"/>
    <col min="13227" max="13227" width="9.85546875" style="175" customWidth="1"/>
    <col min="13228" max="13228" width="4.85546875" style="175" customWidth="1"/>
    <col min="13229" max="13229" width="7.7109375" style="175" customWidth="1"/>
    <col min="13230" max="13471" width="9.140625" style="175"/>
    <col min="13472" max="13472" width="4.85546875" style="175" customWidth="1"/>
    <col min="13473" max="13473" width="32.140625" style="175" customWidth="1"/>
    <col min="13474" max="13474" width="8.85546875" style="175" customWidth="1"/>
    <col min="13475" max="13475" width="10" style="175" customWidth="1"/>
    <col min="13476" max="13476" width="9.85546875" style="175" customWidth="1"/>
    <col min="13477" max="13477" width="9.42578125" style="175" customWidth="1"/>
    <col min="13478" max="13479" width="7.7109375" style="175" customWidth="1"/>
    <col min="13480" max="13480" width="9.140625" style="175"/>
    <col min="13481" max="13481" width="5.7109375" style="175" customWidth="1"/>
    <col min="13482" max="13482" width="10.140625" style="175" customWidth="1"/>
    <col min="13483" max="13483" width="9.85546875" style="175" customWidth="1"/>
    <col min="13484" max="13484" width="4.85546875" style="175" customWidth="1"/>
    <col min="13485" max="13485" width="7.7109375" style="175" customWidth="1"/>
    <col min="13486" max="13727" width="9.140625" style="175"/>
    <col min="13728" max="13728" width="4.85546875" style="175" customWidth="1"/>
    <col min="13729" max="13729" width="32.140625" style="175" customWidth="1"/>
    <col min="13730" max="13730" width="8.85546875" style="175" customWidth="1"/>
    <col min="13731" max="13731" width="10" style="175" customWidth="1"/>
    <col min="13732" max="13732" width="9.85546875" style="175" customWidth="1"/>
    <col min="13733" max="13733" width="9.42578125" style="175" customWidth="1"/>
    <col min="13734" max="13735" width="7.7109375" style="175" customWidth="1"/>
    <col min="13736" max="13736" width="9.140625" style="175"/>
    <col min="13737" max="13737" width="5.7109375" style="175" customWidth="1"/>
    <col min="13738" max="13738" width="10.140625" style="175" customWidth="1"/>
    <col min="13739" max="13739" width="9.85546875" style="175" customWidth="1"/>
    <col min="13740" max="13740" width="4.85546875" style="175" customWidth="1"/>
    <col min="13741" max="13741" width="7.7109375" style="175" customWidth="1"/>
    <col min="13742" max="13983" width="9.140625" style="175"/>
    <col min="13984" max="13984" width="4.85546875" style="175" customWidth="1"/>
    <col min="13985" max="13985" width="32.140625" style="175" customWidth="1"/>
    <col min="13986" max="13986" width="8.85546875" style="175" customWidth="1"/>
    <col min="13987" max="13987" width="10" style="175" customWidth="1"/>
    <col min="13988" max="13988" width="9.85546875" style="175" customWidth="1"/>
    <col min="13989" max="13989" width="9.42578125" style="175" customWidth="1"/>
    <col min="13990" max="13991" width="7.7109375" style="175" customWidth="1"/>
    <col min="13992" max="13992" width="9.140625" style="175"/>
    <col min="13993" max="13993" width="5.7109375" style="175" customWidth="1"/>
    <col min="13994" max="13994" width="10.140625" style="175" customWidth="1"/>
    <col min="13995" max="13995" width="9.85546875" style="175" customWidth="1"/>
    <col min="13996" max="13996" width="4.85546875" style="175" customWidth="1"/>
    <col min="13997" max="13997" width="7.7109375" style="175" customWidth="1"/>
    <col min="13998" max="14239" width="9.140625" style="175"/>
    <col min="14240" max="14240" width="4.85546875" style="175" customWidth="1"/>
    <col min="14241" max="14241" width="32.140625" style="175" customWidth="1"/>
    <col min="14242" max="14242" width="8.85546875" style="175" customWidth="1"/>
    <col min="14243" max="14243" width="10" style="175" customWidth="1"/>
    <col min="14244" max="14244" width="9.85546875" style="175" customWidth="1"/>
    <col min="14245" max="14245" width="9.42578125" style="175" customWidth="1"/>
    <col min="14246" max="14247" width="7.7109375" style="175" customWidth="1"/>
    <col min="14248" max="14248" width="9.140625" style="175"/>
    <col min="14249" max="14249" width="5.7109375" style="175" customWidth="1"/>
    <col min="14250" max="14250" width="10.140625" style="175" customWidth="1"/>
    <col min="14251" max="14251" width="9.85546875" style="175" customWidth="1"/>
    <col min="14252" max="14252" width="4.85546875" style="175" customWidth="1"/>
    <col min="14253" max="14253" width="7.7109375" style="175" customWidth="1"/>
    <col min="14254" max="14495" width="9.140625" style="175"/>
    <col min="14496" max="14496" width="4.85546875" style="175" customWidth="1"/>
    <col min="14497" max="14497" width="32.140625" style="175" customWidth="1"/>
    <col min="14498" max="14498" width="8.85546875" style="175" customWidth="1"/>
    <col min="14499" max="14499" width="10" style="175" customWidth="1"/>
    <col min="14500" max="14500" width="9.85546875" style="175" customWidth="1"/>
    <col min="14501" max="14501" width="9.42578125" style="175" customWidth="1"/>
    <col min="14502" max="14503" width="7.7109375" style="175" customWidth="1"/>
    <col min="14504" max="14504" width="9.140625" style="175"/>
    <col min="14505" max="14505" width="5.7109375" style="175" customWidth="1"/>
    <col min="14506" max="14506" width="10.140625" style="175" customWidth="1"/>
    <col min="14507" max="14507" width="9.85546875" style="175" customWidth="1"/>
    <col min="14508" max="14508" width="4.85546875" style="175" customWidth="1"/>
    <col min="14509" max="14509" width="7.7109375" style="175" customWidth="1"/>
    <col min="14510" max="14751" width="9.140625" style="175"/>
    <col min="14752" max="14752" width="4.85546875" style="175" customWidth="1"/>
    <col min="14753" max="14753" width="32.140625" style="175" customWidth="1"/>
    <col min="14754" max="14754" width="8.85546875" style="175" customWidth="1"/>
    <col min="14755" max="14755" width="10" style="175" customWidth="1"/>
    <col min="14756" max="14756" width="9.85546875" style="175" customWidth="1"/>
    <col min="14757" max="14757" width="9.42578125" style="175" customWidth="1"/>
    <col min="14758" max="14759" width="7.7109375" style="175" customWidth="1"/>
    <col min="14760" max="14760" width="9.140625" style="175"/>
    <col min="14761" max="14761" width="5.7109375" style="175" customWidth="1"/>
    <col min="14762" max="14762" width="10.140625" style="175" customWidth="1"/>
    <col min="14763" max="14763" width="9.85546875" style="175" customWidth="1"/>
    <col min="14764" max="14764" width="4.85546875" style="175" customWidth="1"/>
    <col min="14765" max="14765" width="7.7109375" style="175" customWidth="1"/>
    <col min="14766" max="15007" width="9.140625" style="175"/>
    <col min="15008" max="15008" width="4.85546875" style="175" customWidth="1"/>
    <col min="15009" max="15009" width="32.140625" style="175" customWidth="1"/>
    <col min="15010" max="15010" width="8.85546875" style="175" customWidth="1"/>
    <col min="15011" max="15011" width="10" style="175" customWidth="1"/>
    <col min="15012" max="15012" width="9.85546875" style="175" customWidth="1"/>
    <col min="15013" max="15013" width="9.42578125" style="175" customWidth="1"/>
    <col min="15014" max="15015" width="7.7109375" style="175" customWidth="1"/>
    <col min="15016" max="15016" width="9.140625" style="175"/>
    <col min="15017" max="15017" width="5.7109375" style="175" customWidth="1"/>
    <col min="15018" max="15018" width="10.140625" style="175" customWidth="1"/>
    <col min="15019" max="15019" width="9.85546875" style="175" customWidth="1"/>
    <col min="15020" max="15020" width="4.85546875" style="175" customWidth="1"/>
    <col min="15021" max="15021" width="7.7109375" style="175" customWidth="1"/>
    <col min="15022" max="15263" width="9.140625" style="175"/>
    <col min="15264" max="15264" width="4.85546875" style="175" customWidth="1"/>
    <col min="15265" max="15265" width="32.140625" style="175" customWidth="1"/>
    <col min="15266" max="15266" width="8.85546875" style="175" customWidth="1"/>
    <col min="15267" max="15267" width="10" style="175" customWidth="1"/>
    <col min="15268" max="15268" width="9.85546875" style="175" customWidth="1"/>
    <col min="15269" max="15269" width="9.42578125" style="175" customWidth="1"/>
    <col min="15270" max="15271" width="7.7109375" style="175" customWidth="1"/>
    <col min="15272" max="15272" width="9.140625" style="175"/>
    <col min="15273" max="15273" width="5.7109375" style="175" customWidth="1"/>
    <col min="15274" max="15274" width="10.140625" style="175" customWidth="1"/>
    <col min="15275" max="15275" width="9.85546875" style="175" customWidth="1"/>
    <col min="15276" max="15276" width="4.85546875" style="175" customWidth="1"/>
    <col min="15277" max="15277" width="7.7109375" style="175" customWidth="1"/>
    <col min="15278" max="15519" width="9.140625" style="175"/>
    <col min="15520" max="15520" width="4.85546875" style="175" customWidth="1"/>
    <col min="15521" max="15521" width="32.140625" style="175" customWidth="1"/>
    <col min="15522" max="15522" width="8.85546875" style="175" customWidth="1"/>
    <col min="15523" max="15523" width="10" style="175" customWidth="1"/>
    <col min="15524" max="15524" width="9.85546875" style="175" customWidth="1"/>
    <col min="15525" max="15525" width="9.42578125" style="175" customWidth="1"/>
    <col min="15526" max="15527" width="7.7109375" style="175" customWidth="1"/>
    <col min="15528" max="15528" width="9.140625" style="175"/>
    <col min="15529" max="15529" width="5.7109375" style="175" customWidth="1"/>
    <col min="15530" max="15530" width="10.140625" style="175" customWidth="1"/>
    <col min="15531" max="15531" width="9.85546875" style="175" customWidth="1"/>
    <col min="15532" max="15532" width="4.85546875" style="175" customWidth="1"/>
    <col min="15533" max="15533" width="7.7109375" style="175" customWidth="1"/>
    <col min="15534" max="15775" width="9.140625" style="175"/>
    <col min="15776" max="15776" width="4.85546875" style="175" customWidth="1"/>
    <col min="15777" max="15777" width="32.140625" style="175" customWidth="1"/>
    <col min="15778" max="15778" width="8.85546875" style="175" customWidth="1"/>
    <col min="15779" max="15779" width="10" style="175" customWidth="1"/>
    <col min="15780" max="15780" width="9.85546875" style="175" customWidth="1"/>
    <col min="15781" max="15781" width="9.42578125" style="175" customWidth="1"/>
    <col min="15782" max="15783" width="7.7109375" style="175" customWidth="1"/>
    <col min="15784" max="15784" width="9.140625" style="175"/>
    <col min="15785" max="15785" width="5.7109375" style="175" customWidth="1"/>
    <col min="15786" max="15786" width="10.140625" style="175" customWidth="1"/>
    <col min="15787" max="15787" width="9.85546875" style="175" customWidth="1"/>
    <col min="15788" max="15788" width="4.85546875" style="175" customWidth="1"/>
    <col min="15789" max="15789" width="7.7109375" style="175" customWidth="1"/>
    <col min="15790" max="16031" width="9.140625" style="175"/>
    <col min="16032" max="16032" width="4.85546875" style="175" customWidth="1"/>
    <col min="16033" max="16033" width="32.140625" style="175" customWidth="1"/>
    <col min="16034" max="16034" width="8.85546875" style="175" customWidth="1"/>
    <col min="16035" max="16035" width="10" style="175" customWidth="1"/>
    <col min="16036" max="16036" width="9.85546875" style="175" customWidth="1"/>
    <col min="16037" max="16037" width="9.42578125" style="175" customWidth="1"/>
    <col min="16038" max="16039" width="7.7109375" style="175" customWidth="1"/>
    <col min="16040" max="16040" width="9.140625" style="175"/>
    <col min="16041" max="16041" width="5.7109375" style="175" customWidth="1"/>
    <col min="16042" max="16042" width="10.140625" style="175" customWidth="1"/>
    <col min="16043" max="16043" width="9.85546875" style="175" customWidth="1"/>
    <col min="16044" max="16044" width="4.85546875" style="175" customWidth="1"/>
    <col min="16045" max="16045" width="7.7109375" style="175" customWidth="1"/>
    <col min="16046" max="16285" width="9.140625" style="175"/>
    <col min="16286" max="16384" width="10.28515625" style="175" customWidth="1"/>
  </cols>
  <sheetData>
    <row r="1" spans="1:176" ht="18.75" customHeight="1">
      <c r="A1" s="1496" t="s">
        <v>341</v>
      </c>
      <c r="B1" s="1496"/>
      <c r="C1" s="1496"/>
      <c r="D1" s="1496"/>
      <c r="E1" s="1496"/>
      <c r="F1" s="1496"/>
      <c r="G1" s="1496"/>
    </row>
    <row r="2" spans="1:176">
      <c r="A2" s="1496"/>
      <c r="B2" s="1496"/>
      <c r="C2" s="1496"/>
      <c r="D2" s="1496"/>
      <c r="E2" s="1496"/>
      <c r="F2" s="1496"/>
      <c r="G2" s="1496"/>
    </row>
    <row r="3" spans="1:176" ht="15.75">
      <c r="B3" s="1497" t="s">
        <v>342</v>
      </c>
      <c r="C3" s="1497"/>
      <c r="D3" s="1497"/>
      <c r="E3" s="1497"/>
      <c r="F3" s="1497"/>
      <c r="G3" s="1497"/>
    </row>
    <row r="4" spans="1:176" ht="15.75">
      <c r="B4" s="1498" t="s">
        <v>2464</v>
      </c>
      <c r="C4" s="1498"/>
      <c r="D4" s="1498"/>
      <c r="E4" s="1498"/>
      <c r="F4" s="1498"/>
      <c r="G4" s="1498"/>
    </row>
    <row r="5" spans="1:176">
      <c r="C5" s="180"/>
      <c r="D5" s="180"/>
      <c r="E5" s="180"/>
    </row>
    <row r="6" spans="1:176" ht="12.75" customHeight="1">
      <c r="B6" s="1220" t="s">
        <v>17</v>
      </c>
      <c r="C6" s="1218" t="s">
        <v>2</v>
      </c>
      <c r="D6" s="1218" t="s">
        <v>654</v>
      </c>
      <c r="E6" s="1208" t="s">
        <v>3</v>
      </c>
      <c r="F6" s="1482" t="s">
        <v>2402</v>
      </c>
      <c r="G6" s="1483"/>
    </row>
    <row r="7" spans="1:176">
      <c r="B7" s="1221"/>
      <c r="C7" s="1219"/>
      <c r="D7" s="1219"/>
      <c r="E7" s="1209"/>
      <c r="F7" s="366" t="s">
        <v>904</v>
      </c>
      <c r="G7" s="366" t="s">
        <v>905</v>
      </c>
    </row>
    <row r="8" spans="1:176">
      <c r="B8" s="1482" t="s">
        <v>2465</v>
      </c>
      <c r="C8" s="1499"/>
      <c r="D8" s="1499"/>
      <c r="E8" s="1499"/>
      <c r="F8" s="1499"/>
      <c r="G8" s="1483"/>
      <c r="L8" s="371"/>
    </row>
    <row r="9" spans="1:176">
      <c r="B9" s="145" t="s">
        <v>40</v>
      </c>
      <c r="C9" s="351" t="s">
        <v>343</v>
      </c>
      <c r="D9" s="353" t="s">
        <v>302</v>
      </c>
      <c r="E9" s="356" t="s">
        <v>7</v>
      </c>
      <c r="F9" s="363">
        <f>_xlfn.XLOOKUP(L9,[1]VIII_CI_A_1!$AI:$AI,[1]VIII_CI_A_1!$S:$S)</f>
        <v>5.4</v>
      </c>
      <c r="G9" s="369">
        <f>_xlfn.XLOOKUP(L9,[1]VIII_CI_A_1!$AI:$AI,[1]VIII_CI_A_1!$T:$T)</f>
        <v>6</v>
      </c>
      <c r="H9" s="691"/>
      <c r="I9" s="691"/>
      <c r="L9" s="761" t="s">
        <v>1891</v>
      </c>
      <c r="M9" s="761" t="s">
        <v>1892</v>
      </c>
      <c r="EW9" s="170"/>
      <c r="EX9" s="170"/>
      <c r="EY9" s="170"/>
      <c r="EZ9" s="170"/>
      <c r="FA9" s="170"/>
      <c r="FB9" s="170"/>
      <c r="FC9" s="170"/>
      <c r="FD9" s="170"/>
      <c r="FE9" s="170"/>
      <c r="FF9" s="170"/>
      <c r="FG9" s="170"/>
      <c r="FH9" s="170"/>
      <c r="FI9" s="170"/>
      <c r="FJ9" s="170"/>
      <c r="FK9" s="170"/>
      <c r="FL9" s="170"/>
      <c r="FM9" s="170"/>
      <c r="FN9" s="170"/>
      <c r="FO9" s="170"/>
      <c r="FP9" s="170"/>
      <c r="FQ9" s="170"/>
      <c r="FR9" s="170"/>
      <c r="FS9" s="170"/>
      <c r="FT9" s="170"/>
    </row>
    <row r="10" spans="1:176">
      <c r="B10" s="145" t="s">
        <v>41</v>
      </c>
      <c r="C10" s="350" t="s">
        <v>344</v>
      </c>
      <c r="D10" s="353" t="s">
        <v>302</v>
      </c>
      <c r="E10" s="357" t="s">
        <v>7</v>
      </c>
      <c r="F10" s="363">
        <f>_xlfn.XLOOKUP(L10,[1]VIII_CI_A_1!$AI:$AI,[1]VIII_CI_A_1!$S:$S)</f>
        <v>5.1896103896103778</v>
      </c>
      <c r="G10" s="369">
        <f>_xlfn.XLOOKUP(L10,[1]VIII_CI_A_1!$AI:$AI,[1]VIII_CI_A_1!$T:$T)</f>
        <v>5.7662337662337526</v>
      </c>
      <c r="H10" s="691"/>
      <c r="I10" s="691"/>
      <c r="L10" s="761" t="s">
        <v>1893</v>
      </c>
      <c r="M10" s="761" t="s">
        <v>1894</v>
      </c>
      <c r="EW10" s="170"/>
      <c r="EX10" s="170"/>
      <c r="EY10" s="170"/>
      <c r="EZ10" s="170"/>
      <c r="FA10" s="170"/>
      <c r="FB10" s="170"/>
      <c r="FC10" s="170"/>
      <c r="FD10" s="170"/>
      <c r="FE10" s="170"/>
      <c r="FF10" s="170"/>
      <c r="FG10" s="170"/>
      <c r="FH10" s="170"/>
      <c r="FI10" s="170"/>
      <c r="FJ10" s="170"/>
      <c r="FK10" s="170"/>
      <c r="FL10" s="170"/>
      <c r="FM10" s="170"/>
      <c r="FN10" s="170"/>
      <c r="FO10" s="170"/>
      <c r="FP10" s="170"/>
      <c r="FQ10" s="170"/>
      <c r="FR10" s="170"/>
      <c r="FS10" s="170"/>
      <c r="FT10" s="170"/>
    </row>
    <row r="11" spans="1:176">
      <c r="B11" s="927" t="s">
        <v>42</v>
      </c>
      <c r="C11" s="928" t="s">
        <v>2702</v>
      </c>
      <c r="D11" s="353" t="s">
        <v>302</v>
      </c>
      <c r="E11" s="927" t="s">
        <v>7</v>
      </c>
      <c r="F11" s="929">
        <f>F15</f>
        <v>4.95</v>
      </c>
      <c r="G11" s="930">
        <f>G15</f>
        <v>5.5</v>
      </c>
      <c r="H11" s="691"/>
      <c r="I11" s="691"/>
      <c r="L11" s="931"/>
      <c r="M11" s="931"/>
      <c r="EW11" s="170"/>
      <c r="EX11" s="170"/>
      <c r="EY11" s="170"/>
      <c r="EZ11" s="170"/>
      <c r="FA11" s="170"/>
      <c r="FB11" s="170"/>
      <c r="FC11" s="170"/>
      <c r="FD11" s="170"/>
      <c r="FE11" s="170"/>
      <c r="FF11" s="170"/>
      <c r="FG11" s="170"/>
      <c r="FH11" s="170"/>
      <c r="FI11" s="170"/>
      <c r="FJ11" s="170"/>
      <c r="FK11" s="170"/>
      <c r="FL11" s="170"/>
      <c r="FM11" s="170"/>
      <c r="FN11" s="170"/>
      <c r="FO11" s="170"/>
      <c r="FP11" s="170"/>
      <c r="FQ11" s="170"/>
      <c r="FR11" s="170"/>
      <c r="FS11" s="170"/>
      <c r="FT11" s="170"/>
    </row>
    <row r="12" spans="1:176">
      <c r="B12" s="927" t="s">
        <v>44</v>
      </c>
      <c r="C12" s="928" t="s">
        <v>2703</v>
      </c>
      <c r="D12" s="353" t="s">
        <v>302</v>
      </c>
      <c r="E12" s="927" t="s">
        <v>7</v>
      </c>
      <c r="F12" s="929">
        <f>F16</f>
        <v>4.4550000000000001</v>
      </c>
      <c r="G12" s="930">
        <f>G16</f>
        <v>4.95</v>
      </c>
      <c r="H12" s="691"/>
      <c r="I12" s="691"/>
      <c r="L12" s="931"/>
      <c r="M12" s="931"/>
      <c r="EW12" s="170"/>
      <c r="EX12" s="170"/>
      <c r="EY12" s="170"/>
      <c r="EZ12" s="170"/>
      <c r="FA12" s="170"/>
      <c r="FB12" s="170"/>
      <c r="FC12" s="170"/>
      <c r="FD12" s="170"/>
      <c r="FE12" s="170"/>
      <c r="FF12" s="170"/>
      <c r="FG12" s="170"/>
      <c r="FH12" s="170"/>
      <c r="FI12" s="170"/>
      <c r="FJ12" s="170"/>
      <c r="FK12" s="170"/>
      <c r="FL12" s="170"/>
      <c r="FM12" s="170"/>
      <c r="FN12" s="170"/>
      <c r="FO12" s="170"/>
      <c r="FP12" s="170"/>
      <c r="FQ12" s="170"/>
      <c r="FR12" s="170"/>
      <c r="FS12" s="170"/>
      <c r="FT12" s="170"/>
    </row>
    <row r="13" spans="1:176">
      <c r="B13" s="145" t="s">
        <v>46</v>
      </c>
      <c r="C13" s="850" t="s">
        <v>345</v>
      </c>
      <c r="D13" s="353" t="s">
        <v>302</v>
      </c>
      <c r="E13" s="354" t="s">
        <v>7</v>
      </c>
      <c r="F13" s="363">
        <f>_xlfn.XLOOKUP(L13,[1]VIII_CI_A_1!$AI:$AI,[1]VIII_CI_A_1!$S:$S)</f>
        <v>4.9792207792207686</v>
      </c>
      <c r="G13" s="369">
        <f>_xlfn.XLOOKUP(L13,[1]VIII_CI_A_1!$AI:$AI,[1]VIII_CI_A_1!$T:$T)</f>
        <v>5.5324675324675203</v>
      </c>
      <c r="H13" s="691"/>
      <c r="I13" s="691"/>
      <c r="L13" s="772" t="s">
        <v>1895</v>
      </c>
      <c r="M13" s="772" t="s">
        <v>1896</v>
      </c>
      <c r="EW13" s="170"/>
      <c r="EX13" s="170"/>
      <c r="EY13" s="170"/>
      <c r="EZ13" s="170"/>
      <c r="FA13" s="170"/>
      <c r="FB13" s="170"/>
      <c r="FC13" s="170"/>
      <c r="FD13" s="170"/>
      <c r="FE13" s="170"/>
      <c r="FF13" s="170"/>
      <c r="FG13" s="170"/>
      <c r="FH13" s="170"/>
      <c r="FI13" s="170"/>
      <c r="FJ13" s="170"/>
      <c r="FK13" s="170"/>
      <c r="FL13" s="170"/>
      <c r="FM13" s="170"/>
      <c r="FN13" s="170"/>
      <c r="FO13" s="170"/>
      <c r="FP13" s="170"/>
      <c r="FQ13" s="170"/>
      <c r="FR13" s="170"/>
      <c r="FS13" s="170"/>
      <c r="FT13" s="170"/>
    </row>
    <row r="14" spans="1:176" ht="12.75" customHeight="1">
      <c r="B14" s="1487" t="s">
        <v>2466</v>
      </c>
      <c r="C14" s="1488"/>
      <c r="D14" s="1488"/>
      <c r="E14" s="1489"/>
      <c r="F14" s="1500" t="s">
        <v>2431</v>
      </c>
      <c r="G14" s="1501"/>
      <c r="H14" s="364"/>
      <c r="I14" s="364"/>
      <c r="J14" s="364"/>
      <c r="K14" s="364"/>
      <c r="EW14" s="170"/>
      <c r="EX14" s="170"/>
      <c r="EY14" s="170"/>
      <c r="EZ14" s="170"/>
      <c r="FA14" s="170"/>
      <c r="FB14" s="170"/>
      <c r="FC14" s="170"/>
      <c r="FD14" s="170"/>
      <c r="FE14" s="170"/>
      <c r="FF14" s="170"/>
      <c r="FG14" s="170"/>
      <c r="FH14" s="170"/>
      <c r="FI14" s="170"/>
      <c r="FJ14" s="170"/>
      <c r="FK14" s="170"/>
      <c r="FL14" s="170"/>
      <c r="FM14" s="170"/>
      <c r="FN14" s="170"/>
      <c r="FO14" s="170"/>
      <c r="FP14" s="170"/>
      <c r="FQ14" s="170"/>
      <c r="FR14" s="170"/>
      <c r="FS14" s="170"/>
      <c r="FT14" s="170"/>
    </row>
    <row r="15" spans="1:176" ht="25.5" customHeight="1">
      <c r="B15" s="338" t="s">
        <v>48</v>
      </c>
      <c r="C15" s="97" t="s">
        <v>2701</v>
      </c>
      <c r="D15" s="353" t="s">
        <v>302</v>
      </c>
      <c r="E15" s="355" t="s">
        <v>7</v>
      </c>
      <c r="F15" s="409">
        <f>_xlfn.XLOOKUP(L15,[1]VIII_CI_A_1!$AI:$AI,[1]VIII_CI_A_1!$S:$S)</f>
        <v>4.95</v>
      </c>
      <c r="G15" s="409">
        <f>_xlfn.XLOOKUP(L15,[1]VIII_CI_A_1!$AI:$AI,[1]VIII_CI_A_1!$T:$T)</f>
        <v>5.5</v>
      </c>
      <c r="H15" s="364"/>
      <c r="I15" s="364"/>
      <c r="J15" s="364"/>
      <c r="K15" s="364"/>
      <c r="L15" s="761" t="s">
        <v>1897</v>
      </c>
      <c r="M15" s="761" t="s">
        <v>1898</v>
      </c>
      <c r="EW15" s="170"/>
      <c r="EX15" s="170"/>
      <c r="EY15" s="170"/>
      <c r="EZ15" s="170"/>
      <c r="FA15" s="170"/>
      <c r="FB15" s="170"/>
      <c r="FC15" s="170"/>
      <c r="FD15" s="170"/>
      <c r="FE15" s="170"/>
      <c r="FF15" s="170"/>
      <c r="FG15" s="170"/>
      <c r="FH15" s="170"/>
      <c r="FI15" s="170"/>
      <c r="FJ15" s="170"/>
      <c r="FK15" s="170"/>
      <c r="FL15" s="170"/>
      <c r="FM15" s="170"/>
      <c r="FN15" s="170"/>
      <c r="FO15" s="170"/>
      <c r="FP15" s="170"/>
      <c r="FQ15" s="170"/>
      <c r="FR15" s="170"/>
      <c r="FS15" s="170"/>
      <c r="FT15" s="170"/>
    </row>
    <row r="16" spans="1:176" ht="39" customHeight="1">
      <c r="B16" s="338" t="s">
        <v>50</v>
      </c>
      <c r="C16" s="97" t="s">
        <v>2704</v>
      </c>
      <c r="D16" s="353" t="s">
        <v>302</v>
      </c>
      <c r="E16" s="336" t="s">
        <v>7</v>
      </c>
      <c r="F16" s="409">
        <f>_xlfn.XLOOKUP(L16,[1]VIII_CI_A_1!$AI:$AI,[1]VIII_CI_A_1!$S:$S)</f>
        <v>4.4550000000000001</v>
      </c>
      <c r="G16" s="409">
        <f>_xlfn.XLOOKUP(L16,[1]VIII_CI_A_1!$AI:$AI,[1]VIII_CI_A_1!$T:$T)</f>
        <v>4.95</v>
      </c>
      <c r="H16" s="171"/>
      <c r="I16" s="171"/>
      <c r="J16" s="171"/>
      <c r="K16" s="171"/>
      <c r="L16" s="761" t="s">
        <v>1899</v>
      </c>
      <c r="M16" s="761" t="s">
        <v>1900</v>
      </c>
      <c r="EW16" s="170"/>
      <c r="EX16" s="170"/>
      <c r="EY16" s="170"/>
      <c r="EZ16" s="170"/>
      <c r="FA16" s="170"/>
      <c r="FB16" s="170"/>
      <c r="FC16" s="170"/>
      <c r="FD16" s="170"/>
      <c r="FE16" s="170"/>
      <c r="FF16" s="170"/>
      <c r="FG16" s="170"/>
      <c r="FH16" s="170"/>
      <c r="FI16" s="170"/>
      <c r="FJ16" s="170"/>
      <c r="FK16" s="170"/>
      <c r="FL16" s="170"/>
      <c r="FM16" s="170"/>
      <c r="FN16" s="170"/>
      <c r="FO16" s="170"/>
      <c r="FP16" s="170"/>
      <c r="FQ16" s="170"/>
      <c r="FR16" s="170"/>
      <c r="FS16" s="170"/>
      <c r="FT16" s="170"/>
    </row>
    <row r="17" spans="2:170" ht="42.75" customHeight="1">
      <c r="B17" s="338" t="s">
        <v>52</v>
      </c>
      <c r="C17" s="97" t="s">
        <v>662</v>
      </c>
      <c r="D17" s="353" t="s">
        <v>302</v>
      </c>
      <c r="E17" s="329" t="s">
        <v>7</v>
      </c>
      <c r="F17" s="409">
        <f>_xlfn.XLOOKUP(L17,[1]VIII_CI_A_1!$AI:$AI,[1]VIII_CI_A_1!$S:$S)</f>
        <v>4.4550000000000001</v>
      </c>
      <c r="G17" s="409">
        <f>_xlfn.XLOOKUP(L17,[1]VIII_CI_A_1!$AI:$AI,[1]VIII_CI_A_1!$T:$T)</f>
        <v>4.95</v>
      </c>
      <c r="H17" s="365"/>
      <c r="I17" s="365"/>
      <c r="J17" s="365"/>
      <c r="L17" s="761" t="s">
        <v>1901</v>
      </c>
      <c r="M17" s="761" t="s">
        <v>1902</v>
      </c>
      <c r="EW17" s="170"/>
      <c r="EX17" s="170"/>
      <c r="EY17" s="170"/>
      <c r="EZ17" s="170"/>
      <c r="FA17" s="170"/>
      <c r="FB17" s="170"/>
      <c r="FC17" s="170"/>
      <c r="FD17" s="170"/>
      <c r="FE17" s="170"/>
      <c r="FF17" s="170"/>
      <c r="FG17" s="170"/>
      <c r="FH17" s="170"/>
      <c r="FI17" s="170"/>
      <c r="FJ17" s="170"/>
      <c r="FK17" s="170"/>
      <c r="FL17" s="170"/>
      <c r="FM17" s="170"/>
      <c r="FN17" s="170"/>
    </row>
    <row r="18" spans="2:170" ht="67.5" customHeight="1">
      <c r="B18" s="338" t="s">
        <v>54</v>
      </c>
      <c r="C18" s="97" t="s">
        <v>663</v>
      </c>
      <c r="D18" s="353" t="s">
        <v>302</v>
      </c>
      <c r="E18" s="329" t="s">
        <v>7</v>
      </c>
      <c r="F18" s="409">
        <f>_xlfn.XLOOKUP(L18,[1]VIII_CI_A_1!$AI:$AI,[1]VIII_CI_A_1!$S:$S)</f>
        <v>4.0590000000000002</v>
      </c>
      <c r="G18" s="409">
        <f>_xlfn.XLOOKUP(L18,[1]VIII_CI_A_1!$AI:$AI,[1]VIII_CI_A_1!$T:$T)</f>
        <v>4.51</v>
      </c>
      <c r="H18" s="337"/>
      <c r="I18" s="337"/>
      <c r="J18" s="337"/>
      <c r="L18" s="761" t="s">
        <v>1903</v>
      </c>
      <c r="M18" s="761" t="s">
        <v>1904</v>
      </c>
      <c r="N18" s="182"/>
      <c r="O18" s="178"/>
      <c r="P18" s="178"/>
      <c r="EW18" s="170"/>
      <c r="EX18" s="170"/>
      <c r="EY18" s="170"/>
      <c r="EZ18" s="170"/>
      <c r="FA18" s="170"/>
      <c r="FB18" s="170"/>
      <c r="FC18" s="170"/>
      <c r="FD18" s="170"/>
      <c r="FE18" s="170"/>
      <c r="FF18" s="170"/>
      <c r="FG18" s="170"/>
      <c r="FH18" s="170"/>
      <c r="FI18" s="170"/>
      <c r="FJ18" s="170"/>
      <c r="FK18" s="170"/>
      <c r="FL18" s="170"/>
      <c r="FM18" s="170"/>
      <c r="FN18" s="170"/>
    </row>
    <row r="19" spans="2:170">
      <c r="B19" s="354" t="s">
        <v>242</v>
      </c>
      <c r="C19" s="359" t="s">
        <v>664</v>
      </c>
      <c r="D19" s="353" t="s">
        <v>302</v>
      </c>
      <c r="E19" s="329" t="s">
        <v>7</v>
      </c>
      <c r="F19" s="409">
        <f>_xlfn.XLOOKUP(L19,[1]VIII_CI_A_1!$AI:$AI,[1]VIII_CI_A_1!$S:$S)</f>
        <v>3.9149999999999996</v>
      </c>
      <c r="G19" s="409">
        <f>_xlfn.XLOOKUP(L19,[1]VIII_CI_A_1!$AI:$AI,[1]VIII_CI_A_1!$T:$T)</f>
        <v>4.3499999999999996</v>
      </c>
      <c r="H19" s="364"/>
      <c r="I19" s="364"/>
      <c r="J19" s="364"/>
      <c r="L19" s="761" t="s">
        <v>1905</v>
      </c>
      <c r="M19" s="761" t="s">
        <v>1906</v>
      </c>
      <c r="N19" s="171"/>
      <c r="O19" s="171"/>
      <c r="P19" s="171"/>
      <c r="Q19" s="171"/>
      <c r="R19" s="171"/>
      <c r="EQ19" s="175"/>
      <c r="ER19" s="175"/>
      <c r="ES19" s="175"/>
      <c r="ET19" s="175"/>
      <c r="EU19" s="175"/>
      <c r="EV19" s="175"/>
    </row>
    <row r="20" spans="2:170">
      <c r="B20" s="354" t="s">
        <v>243</v>
      </c>
      <c r="C20" s="340" t="s">
        <v>2600</v>
      </c>
      <c r="D20" s="353" t="s">
        <v>302</v>
      </c>
      <c r="E20" s="355" t="s">
        <v>7</v>
      </c>
      <c r="F20" s="409">
        <f>_xlfn.XLOOKUP(L20,[1]VIII_CI_A_1!$AI:$AI,[1]VIII_CI_A_1!$S:$S)</f>
        <v>3.6253521126760564</v>
      </c>
      <c r="G20" s="409">
        <f>_xlfn.XLOOKUP(L20,[1]VIII_CI_A_1!$AI:$AI,[1]VIII_CI_A_1!$T:$T)</f>
        <v>4.028169014084507</v>
      </c>
      <c r="H20" s="984"/>
      <c r="L20" s="761" t="s">
        <v>1907</v>
      </c>
      <c r="M20" s="761" t="s">
        <v>1908</v>
      </c>
      <c r="N20" s="171"/>
      <c r="O20" s="171"/>
      <c r="P20" s="171"/>
      <c r="Q20" s="171"/>
      <c r="R20" s="171"/>
    </row>
    <row r="21" spans="2:170" ht="12.75" customHeight="1">
      <c r="B21" s="1480" t="s">
        <v>2467</v>
      </c>
      <c r="C21" s="1480"/>
      <c r="D21" s="1480"/>
      <c r="E21" s="1480"/>
      <c r="F21" s="1205" t="s">
        <v>19</v>
      </c>
      <c r="G21" s="1207"/>
      <c r="J21" s="74"/>
      <c r="K21" s="74"/>
      <c r="L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V21" s="74"/>
      <c r="DW21" s="74"/>
      <c r="DX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row>
    <row r="22" spans="2:170">
      <c r="B22" s="1492" t="s">
        <v>244</v>
      </c>
      <c r="C22" s="1502" t="s">
        <v>658</v>
      </c>
      <c r="D22" s="165" t="s">
        <v>655</v>
      </c>
      <c r="E22" s="6" t="s">
        <v>7</v>
      </c>
      <c r="F22" s="409">
        <f>_xlfn.XLOOKUP(L22,[1]VIII_CI_A_1!$AI:$AI,[1]VIII_CI_A_1!$S:$S)</f>
        <v>2.4990000000000001</v>
      </c>
      <c r="G22" s="409">
        <f>_xlfn.XLOOKUP(L22,[1]VIII_CI_A_1!$AI:$AI,[1]VIII_CI_A_1!$T:$T)</f>
        <v>2.9363250000000001</v>
      </c>
      <c r="L22" s="769" t="s">
        <v>1909</v>
      </c>
    </row>
    <row r="23" spans="2:170">
      <c r="B23" s="1493"/>
      <c r="C23" s="1158"/>
      <c r="D23" s="345" t="s">
        <v>656</v>
      </c>
      <c r="E23" s="6" t="s">
        <v>7</v>
      </c>
      <c r="F23" s="409">
        <f>_xlfn.XLOOKUP(L23,[1]VIII_CI_A_1!$AI:$AI,[1]VIII_CI_A_1!$S:$S)</f>
        <v>2.4139499999999998</v>
      </c>
      <c r="G23" s="409">
        <f>_xlfn.XLOOKUP(L23,[1]VIII_CI_A_1!$AI:$AI,[1]VIII_CI_A_1!$T:$T)</f>
        <v>2.5105079999999997</v>
      </c>
      <c r="L23" s="769" t="s">
        <v>1910</v>
      </c>
    </row>
    <row r="24" spans="2:170">
      <c r="B24" s="1494"/>
      <c r="C24" s="1159"/>
      <c r="D24" s="345" t="s">
        <v>583</v>
      </c>
      <c r="E24" s="6" t="s">
        <v>7</v>
      </c>
      <c r="F24" s="409">
        <f>_xlfn.XLOOKUP(L24,[1]VIII_CI_A_1!$AI:$AI,[1]VIII_CI_A_1!$S:$S)</f>
        <v>2.1945000000000001</v>
      </c>
      <c r="G24" s="409">
        <f>_xlfn.XLOOKUP(L24,[1]VIII_CI_A_1!$AI:$AI,[1]VIII_CI_A_1!$T:$T)</f>
        <v>2.2822800000000001</v>
      </c>
      <c r="L24" s="769" t="s">
        <v>1911</v>
      </c>
    </row>
    <row r="25" spans="2:170">
      <c r="B25" s="1492" t="s">
        <v>245</v>
      </c>
      <c r="C25" s="1502" t="s">
        <v>2737</v>
      </c>
      <c r="D25" s="165" t="s">
        <v>655</v>
      </c>
      <c r="E25" s="6" t="s">
        <v>7</v>
      </c>
      <c r="F25" s="409">
        <f>_xlfn.XLOOKUP(L25,[1]VIII_CI_A_1!$AI:$AI,[1]VIII_CI_A_1!$S:$S)</f>
        <v>2.38</v>
      </c>
      <c r="G25" s="409">
        <f>_xlfn.XLOOKUP(L25,[1]VIII_CI_A_1!$AI:$AI,[1]VIII_CI_A_1!$T:$T)</f>
        <v>2.8</v>
      </c>
      <c r="L25" s="769" t="s">
        <v>1912</v>
      </c>
      <c r="EQ25" s="175"/>
      <c r="ER25" s="175"/>
      <c r="ES25" s="175"/>
      <c r="ET25" s="175"/>
      <c r="EU25" s="175"/>
      <c r="EV25" s="175"/>
    </row>
    <row r="26" spans="2:170" ht="13.35" customHeight="1">
      <c r="B26" s="1493"/>
      <c r="C26" s="1158"/>
      <c r="D26" s="345" t="s">
        <v>656</v>
      </c>
      <c r="E26" s="6" t="s">
        <v>7</v>
      </c>
      <c r="F26" s="409">
        <f>_xlfn.XLOOKUP(L26,[1]VIII_CI_A_1!$AI:$AI,[1]VIII_CI_A_1!$S:$S)</f>
        <v>2.2989999999999999</v>
      </c>
      <c r="G26" s="409">
        <f>_xlfn.XLOOKUP(L26,[1]VIII_CI_A_1!$AI:$AI,[1]VIII_CI_A_1!$T:$T)</f>
        <v>2.3909600000000002</v>
      </c>
      <c r="H26" s="164"/>
      <c r="I26" s="164"/>
      <c r="L26" s="769" t="s">
        <v>1913</v>
      </c>
      <c r="EQ26" s="175"/>
      <c r="ER26" s="175"/>
      <c r="ES26" s="175"/>
      <c r="ET26" s="175"/>
      <c r="EU26" s="175"/>
      <c r="EV26" s="175"/>
    </row>
    <row r="27" spans="2:170">
      <c r="B27" s="1493"/>
      <c r="C27" s="1158"/>
      <c r="D27" s="345" t="s">
        <v>583</v>
      </c>
      <c r="E27" s="6" t="s">
        <v>7</v>
      </c>
      <c r="F27" s="409">
        <f>_xlfn.XLOOKUP(L27,[1]VIII_CI_A_1!$AI:$AI,[1]VIII_CI_A_1!$S:$S)</f>
        <v>2.09</v>
      </c>
      <c r="G27" s="409">
        <f>_xlfn.XLOOKUP(L27,[1]VIII_CI_A_1!$AI:$AI,[1]VIII_CI_A_1!$T:$T)</f>
        <v>2.1736</v>
      </c>
      <c r="L27" s="769" t="s">
        <v>1914</v>
      </c>
    </row>
    <row r="28" spans="2:170" ht="12.75" customHeight="1">
      <c r="B28" s="1494"/>
      <c r="C28" s="1159"/>
      <c r="D28" s="353" t="s">
        <v>34</v>
      </c>
      <c r="E28" s="6" t="s">
        <v>7</v>
      </c>
      <c r="F28" s="409">
        <f>_xlfn.XLOOKUP(L28,[1]VIII_CI_A_1!$AI:$AI,[1]VIII_CI_A_1!$S:$S)</f>
        <v>1.9</v>
      </c>
      <c r="G28" s="409">
        <f>_xlfn.XLOOKUP(L28,[1]VIII_CI_A_1!$AI:$AI,[1]VIII_CI_A_1!$T:$T)</f>
        <v>1.976</v>
      </c>
      <c r="L28" s="769" t="s">
        <v>1915</v>
      </c>
    </row>
    <row r="29" spans="2:170" ht="12.75" customHeight="1">
      <c r="B29" s="1495" t="s">
        <v>246</v>
      </c>
      <c r="C29" s="1157" t="s">
        <v>2805</v>
      </c>
      <c r="D29" s="165" t="s">
        <v>655</v>
      </c>
      <c r="E29" s="6" t="s">
        <v>7</v>
      </c>
      <c r="F29" s="1039">
        <f>F25</f>
        <v>2.38</v>
      </c>
      <c r="G29" s="1039">
        <f>G25</f>
        <v>2.8</v>
      </c>
      <c r="L29" s="1024"/>
    </row>
    <row r="30" spans="2:170" ht="12.75" customHeight="1">
      <c r="B30" s="1493"/>
      <c r="C30" s="1158"/>
      <c r="D30" s="345" t="s">
        <v>656</v>
      </c>
      <c r="E30" s="6" t="s">
        <v>7</v>
      </c>
      <c r="F30" s="1039">
        <f t="shared" ref="F30:F32" si="0">F26</f>
        <v>2.2989999999999999</v>
      </c>
      <c r="G30" s="1039">
        <f>G26</f>
        <v>2.3909600000000002</v>
      </c>
      <c r="H30" s="1042"/>
      <c r="L30" s="1024"/>
    </row>
    <row r="31" spans="2:170" ht="12.75" customHeight="1">
      <c r="B31" s="1493"/>
      <c r="C31" s="1158"/>
      <c r="D31" s="345" t="s">
        <v>583</v>
      </c>
      <c r="E31" s="6" t="s">
        <v>7</v>
      </c>
      <c r="F31" s="1039">
        <f t="shared" si="0"/>
        <v>2.09</v>
      </c>
      <c r="G31" s="1039">
        <f>G27</f>
        <v>2.1736</v>
      </c>
      <c r="H31" s="1042"/>
      <c r="L31" s="1024"/>
    </row>
    <row r="32" spans="2:170" ht="12.75" customHeight="1">
      <c r="B32" s="1494"/>
      <c r="C32" s="1159"/>
      <c r="D32" s="353" t="s">
        <v>34</v>
      </c>
      <c r="E32" s="6" t="s">
        <v>7</v>
      </c>
      <c r="F32" s="1039">
        <f t="shared" si="0"/>
        <v>1.9</v>
      </c>
      <c r="G32" s="1039">
        <f>G28</f>
        <v>1.976</v>
      </c>
      <c r="H32" s="1041"/>
      <c r="L32" s="1024"/>
    </row>
    <row r="33" spans="2:174">
      <c r="B33" s="1495" t="s">
        <v>247</v>
      </c>
      <c r="C33" s="1157" t="s">
        <v>657</v>
      </c>
      <c r="D33" s="165" t="s">
        <v>655</v>
      </c>
      <c r="E33" s="6" t="s">
        <v>32</v>
      </c>
      <c r="F33" s="409">
        <f>_xlfn.XLOOKUP(L33,[1]VIII_CI_A_1!$AI:$AI,[1]VIII_CI_A_1!$S:$S)</f>
        <v>1.8326</v>
      </c>
      <c r="G33" s="409">
        <f>_xlfn.XLOOKUP(L33,[1]VIII_CI_A_1!$AI:$AI,[1]VIII_CI_A_1!$T:$T)</f>
        <v>1.905904</v>
      </c>
      <c r="L33" s="769" t="s">
        <v>1916</v>
      </c>
    </row>
    <row r="34" spans="2:174">
      <c r="B34" s="1493"/>
      <c r="C34" s="1158"/>
      <c r="D34" s="345" t="s">
        <v>656</v>
      </c>
      <c r="E34" s="6" t="s">
        <v>32</v>
      </c>
      <c r="F34" s="409">
        <f>_xlfn.XLOOKUP(L34,[1]VIII_CI_A_1!$AI:$AI,[1]VIII_CI_A_1!$S:$S)</f>
        <v>1.77023</v>
      </c>
      <c r="G34" s="409">
        <f>_xlfn.XLOOKUP(L34,[1]VIII_CI_A_1!$AI:$AI,[1]VIII_CI_A_1!$T:$T)</f>
        <v>1.8410392</v>
      </c>
      <c r="L34" s="769" t="s">
        <v>1917</v>
      </c>
    </row>
    <row r="35" spans="2:174">
      <c r="B35" s="1493"/>
      <c r="C35" s="1158"/>
      <c r="D35" s="345" t="s">
        <v>583</v>
      </c>
      <c r="E35" s="6" t="s">
        <v>32</v>
      </c>
      <c r="F35" s="409">
        <f>_xlfn.XLOOKUP(L35,[1]VIII_CI_A_1!$AI:$AI,[1]VIII_CI_A_1!$S:$S)</f>
        <v>1.6719999999999999</v>
      </c>
      <c r="G35" s="409">
        <f>_xlfn.XLOOKUP(L35,[1]VIII_CI_A_1!$AI:$AI,[1]VIII_CI_A_1!$T:$T)</f>
        <v>1.73888</v>
      </c>
      <c r="L35" s="769" t="s">
        <v>1918</v>
      </c>
    </row>
    <row r="36" spans="2:174">
      <c r="B36" s="1494"/>
      <c r="C36" s="1159"/>
      <c r="D36" s="353" t="s">
        <v>34</v>
      </c>
      <c r="E36" s="6" t="s">
        <v>32</v>
      </c>
      <c r="F36" s="409">
        <f>_xlfn.XLOOKUP(L36,[1]VIII_CI_A_1!$AI:$AI,[1]VIII_CI_A_1!$S:$S)</f>
        <v>1.6339999999999999</v>
      </c>
      <c r="G36" s="409">
        <f>_xlfn.XLOOKUP(L36,[1]VIII_CI_A_1!$AI:$AI,[1]VIII_CI_A_1!$T:$T)</f>
        <v>1.69936</v>
      </c>
      <c r="L36" s="769" t="s">
        <v>1919</v>
      </c>
    </row>
    <row r="37" spans="2:174">
      <c r="B37" s="1495" t="s">
        <v>248</v>
      </c>
      <c r="C37" s="1157" t="s">
        <v>674</v>
      </c>
      <c r="D37" s="165" t="s">
        <v>655</v>
      </c>
      <c r="E37" s="6" t="s">
        <v>33</v>
      </c>
      <c r="F37" s="409">
        <f>_xlfn.XLOOKUP(L37,[1]VIII_CI_A_1!$AI:$AI,[1]VIII_CI_A_1!$S:$S)</f>
        <v>1.768459</v>
      </c>
      <c r="G37" s="409">
        <f>_xlfn.XLOOKUP(L37,[1]VIII_CI_A_1!$AI:$AI,[1]VIII_CI_A_1!$T:$T)</f>
        <v>1.83919736</v>
      </c>
      <c r="L37" s="769" t="s">
        <v>1920</v>
      </c>
      <c r="EW37" s="170"/>
      <c r="EX37" s="170"/>
      <c r="EY37" s="170"/>
      <c r="EZ37" s="170"/>
      <c r="FA37" s="170"/>
      <c r="FB37" s="170"/>
      <c r="FC37" s="170"/>
      <c r="FD37" s="170"/>
      <c r="FE37" s="170"/>
      <c r="FF37" s="170"/>
      <c r="FG37" s="170"/>
      <c r="FH37" s="170"/>
      <c r="FI37" s="170"/>
      <c r="FJ37" s="170"/>
      <c r="FK37" s="170"/>
      <c r="FL37" s="170"/>
      <c r="FM37" s="170"/>
      <c r="FN37" s="170"/>
      <c r="FO37" s="170"/>
      <c r="FP37" s="170"/>
      <c r="FQ37" s="170"/>
      <c r="FR37" s="170"/>
    </row>
    <row r="38" spans="2:174">
      <c r="B38" s="1493"/>
      <c r="C38" s="1158"/>
      <c r="D38" s="345" t="s">
        <v>656</v>
      </c>
      <c r="E38" s="6" t="s">
        <v>33</v>
      </c>
      <c r="F38" s="409">
        <f>_xlfn.XLOOKUP(L38,[1]VIII_CI_A_1!$AI:$AI,[1]VIII_CI_A_1!$S:$S)</f>
        <v>1.7082719499999999</v>
      </c>
      <c r="G38" s="409">
        <f>_xlfn.XLOOKUP(L38,[1]VIII_CI_A_1!$AI:$AI,[1]VIII_CI_A_1!$T:$T)</f>
        <v>1.7766028279999999</v>
      </c>
      <c r="L38" s="769" t="s">
        <v>1921</v>
      </c>
      <c r="EW38" s="170"/>
      <c r="EX38" s="170"/>
      <c r="EY38" s="170"/>
      <c r="EZ38" s="170"/>
      <c r="FA38" s="170"/>
      <c r="FB38" s="170"/>
      <c r="FC38" s="170"/>
      <c r="FD38" s="170"/>
      <c r="FE38" s="170"/>
      <c r="FF38" s="170"/>
      <c r="FG38" s="170"/>
      <c r="FH38" s="170"/>
      <c r="FI38" s="170"/>
      <c r="FJ38" s="170"/>
      <c r="FK38" s="170"/>
      <c r="FL38" s="170"/>
      <c r="FM38" s="170"/>
      <c r="FN38" s="170"/>
      <c r="FO38" s="170"/>
      <c r="FP38" s="170"/>
      <c r="FQ38" s="170"/>
      <c r="FR38" s="170"/>
    </row>
    <row r="39" spans="2:174">
      <c r="B39" s="1493"/>
      <c r="C39" s="1158"/>
      <c r="D39" s="345" t="s">
        <v>583</v>
      </c>
      <c r="E39" s="6" t="s">
        <v>33</v>
      </c>
      <c r="F39" s="409">
        <f>_xlfn.XLOOKUP(L39,[1]VIII_CI_A_1!$AI:$AI,[1]VIII_CI_A_1!$S:$S)</f>
        <v>1.6134799999999998</v>
      </c>
      <c r="G39" s="409">
        <f>_xlfn.XLOOKUP(L39,[1]VIII_CI_A_1!$AI:$AI,[1]VIII_CI_A_1!$T:$T)</f>
        <v>1.6780191999999998</v>
      </c>
      <c r="L39" s="769" t="s">
        <v>1922</v>
      </c>
      <c r="EW39" s="170"/>
      <c r="EX39" s="170"/>
      <c r="EY39" s="170"/>
      <c r="EZ39" s="170"/>
      <c r="FA39" s="170"/>
      <c r="FB39" s="170"/>
      <c r="FC39" s="170"/>
      <c r="FD39" s="170"/>
      <c r="FE39" s="170"/>
      <c r="FF39" s="170"/>
      <c r="FG39" s="170"/>
      <c r="FH39" s="170"/>
      <c r="FI39" s="170"/>
      <c r="FJ39" s="170"/>
      <c r="FK39" s="170"/>
      <c r="FL39" s="170"/>
      <c r="FM39" s="170"/>
      <c r="FN39" s="170"/>
      <c r="FO39" s="170"/>
      <c r="FP39" s="170"/>
      <c r="FQ39" s="170"/>
      <c r="FR39" s="170"/>
    </row>
    <row r="40" spans="2:174">
      <c r="B40" s="1494"/>
      <c r="C40" s="1159"/>
      <c r="D40" s="353" t="s">
        <v>34</v>
      </c>
      <c r="E40" s="6" t="s">
        <v>33</v>
      </c>
      <c r="F40" s="409">
        <f>_xlfn.XLOOKUP(L40,[1]VIII_CI_A_1!$AI:$AI,[1]VIII_CI_A_1!$S:$S)</f>
        <v>1.5686399999999998</v>
      </c>
      <c r="G40" s="409">
        <f>_xlfn.XLOOKUP(L40,[1]VIII_CI_A_1!$AI:$AI,[1]VIII_CI_A_1!$T:$T)</f>
        <v>1.6313855999999998</v>
      </c>
      <c r="L40" s="769" t="s">
        <v>1923</v>
      </c>
      <c r="EW40" s="170"/>
      <c r="EX40" s="170"/>
      <c r="EY40" s="170"/>
      <c r="EZ40" s="170"/>
      <c r="FA40" s="170"/>
      <c r="FB40" s="170"/>
      <c r="FC40" s="170"/>
      <c r="FD40" s="170"/>
      <c r="FE40" s="170"/>
      <c r="FF40" s="170"/>
      <c r="FG40" s="170"/>
      <c r="FH40" s="170"/>
      <c r="FI40" s="170"/>
      <c r="FJ40" s="170"/>
      <c r="FK40" s="170"/>
      <c r="FL40" s="170"/>
      <c r="FM40" s="170"/>
      <c r="FN40" s="170"/>
      <c r="FO40" s="170"/>
      <c r="FP40" s="170"/>
      <c r="FQ40" s="170"/>
      <c r="FR40" s="170"/>
    </row>
    <row r="41" spans="2:174">
      <c r="B41" s="1505" t="s">
        <v>2468</v>
      </c>
      <c r="C41" s="1505"/>
      <c r="D41" s="1505"/>
      <c r="E41" s="1505"/>
      <c r="F41" s="1505"/>
      <c r="G41" s="1505"/>
      <c r="EW41" s="170"/>
      <c r="EX41" s="170"/>
      <c r="EY41" s="170"/>
      <c r="EZ41" s="170"/>
      <c r="FA41" s="170"/>
      <c r="FB41" s="170"/>
      <c r="FC41" s="170"/>
      <c r="FD41" s="170"/>
      <c r="FE41" s="170"/>
      <c r="FF41" s="170"/>
      <c r="FG41" s="170"/>
      <c r="FH41" s="170"/>
      <c r="FI41" s="170"/>
      <c r="FJ41" s="170"/>
      <c r="FK41" s="170"/>
      <c r="FL41" s="170"/>
      <c r="FM41" s="170"/>
      <c r="FN41" s="170"/>
      <c r="FO41" s="170"/>
      <c r="FP41" s="170"/>
      <c r="FQ41" s="170"/>
      <c r="FR41" s="170"/>
    </row>
    <row r="42" spans="2:174">
      <c r="B42" s="1038">
        <v>17</v>
      </c>
      <c r="C42" s="883" t="s">
        <v>346</v>
      </c>
      <c r="D42" s="355"/>
      <c r="E42" s="6" t="s">
        <v>7</v>
      </c>
      <c r="F42" s="346" t="s">
        <v>302</v>
      </c>
      <c r="G42" s="346">
        <f>_xlfn.XLOOKUP(L42,[1]VIII_CI_A_1!$AI:$AI,[1]VIII_CI_A_1!$T:$T)</f>
        <v>2.8</v>
      </c>
      <c r="L42" s="769" t="s">
        <v>1924</v>
      </c>
      <c r="EW42" s="170"/>
      <c r="EX42" s="170"/>
      <c r="EY42" s="170"/>
      <c r="EZ42" s="170"/>
      <c r="FA42" s="170"/>
      <c r="FB42" s="170"/>
      <c r="FC42" s="170"/>
      <c r="FD42" s="170"/>
      <c r="FE42" s="170"/>
      <c r="FF42" s="170"/>
      <c r="FG42" s="170"/>
      <c r="FH42" s="170"/>
      <c r="FI42" s="170"/>
      <c r="FJ42" s="170"/>
      <c r="FK42" s="170"/>
      <c r="FL42" s="170"/>
      <c r="FM42" s="170"/>
      <c r="FN42" s="170"/>
      <c r="FO42" s="170"/>
      <c r="FP42" s="170"/>
      <c r="FQ42" s="170"/>
      <c r="FR42" s="170"/>
    </row>
    <row r="43" spans="2:174">
      <c r="B43" s="1038">
        <v>18</v>
      </c>
      <c r="C43" s="345" t="s">
        <v>347</v>
      </c>
      <c r="D43" s="353" t="s">
        <v>302</v>
      </c>
      <c r="E43" s="6" t="s">
        <v>7</v>
      </c>
      <c r="F43" s="346" t="s">
        <v>302</v>
      </c>
      <c r="G43" s="346">
        <f>G26</f>
        <v>2.3909600000000002</v>
      </c>
      <c r="H43" s="74"/>
      <c r="I43" s="74"/>
      <c r="J43" s="74"/>
      <c r="L43" s="769" t="s">
        <v>1925</v>
      </c>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4"/>
      <c r="BR43" s="74"/>
      <c r="BS43" s="74"/>
      <c r="BT43" s="74"/>
      <c r="BU43" s="74"/>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c r="DC43" s="74"/>
      <c r="DD43" s="74"/>
      <c r="DE43" s="74"/>
      <c r="DF43" s="74"/>
      <c r="DG43" s="74"/>
      <c r="DH43" s="74"/>
      <c r="DI43" s="74"/>
      <c r="DJ43" s="74"/>
      <c r="DK43" s="74"/>
      <c r="DL43" s="74"/>
      <c r="DM43" s="74"/>
      <c r="DN43" s="74"/>
      <c r="DO43" s="74"/>
      <c r="DP43" s="74"/>
      <c r="DQ43" s="74"/>
      <c r="DR43" s="74"/>
      <c r="DS43" s="74"/>
      <c r="DT43" s="74"/>
      <c r="DU43" s="74"/>
      <c r="DV43" s="74"/>
      <c r="DW43" s="74"/>
      <c r="DX43" s="74"/>
      <c r="DY43" s="74"/>
      <c r="DZ43" s="74"/>
      <c r="EA43" s="74"/>
      <c r="EB43" s="74"/>
      <c r="EC43" s="74"/>
      <c r="ED43" s="74"/>
      <c r="EE43" s="74"/>
      <c r="EF43" s="74"/>
      <c r="EG43" s="74"/>
      <c r="EH43" s="74"/>
      <c r="EI43" s="74"/>
      <c r="EJ43" s="74"/>
      <c r="EK43" s="74"/>
      <c r="EL43" s="74"/>
      <c r="EM43" s="74"/>
      <c r="EN43" s="74"/>
      <c r="EO43" s="74"/>
      <c r="EP43" s="74"/>
      <c r="EQ43" s="74"/>
      <c r="ER43" s="74"/>
      <c r="ES43" s="74"/>
      <c r="ET43" s="74"/>
      <c r="EU43" s="74"/>
      <c r="EV43" s="74"/>
      <c r="EW43" s="74"/>
      <c r="EX43" s="74"/>
      <c r="EY43" s="74"/>
      <c r="EZ43" s="74"/>
      <c r="FA43" s="74"/>
      <c r="FB43" s="74"/>
      <c r="FC43" s="74"/>
      <c r="FD43" s="74"/>
      <c r="FE43" s="74"/>
      <c r="FF43" s="74"/>
      <c r="FG43" s="74"/>
      <c r="FH43" s="74"/>
      <c r="FI43" s="74"/>
      <c r="FJ43" s="74"/>
      <c r="FK43" s="74"/>
      <c r="FL43" s="74"/>
      <c r="FM43" s="74"/>
      <c r="FN43" s="74"/>
      <c r="FO43" s="74"/>
      <c r="FP43" s="74"/>
      <c r="FQ43" s="74"/>
      <c r="FR43" s="74"/>
    </row>
    <row r="44" spans="2:174">
      <c r="B44" s="54">
        <v>19</v>
      </c>
      <c r="C44" s="345" t="s">
        <v>348</v>
      </c>
      <c r="D44" s="353" t="s">
        <v>302</v>
      </c>
      <c r="E44" s="6" t="s">
        <v>7</v>
      </c>
      <c r="F44" s="346" t="s">
        <v>302</v>
      </c>
      <c r="G44" s="346">
        <f>G27</f>
        <v>2.1736</v>
      </c>
      <c r="L44" s="769" t="s">
        <v>1926</v>
      </c>
      <c r="EW44" s="170"/>
      <c r="EX44" s="170"/>
      <c r="EY44" s="170"/>
      <c r="EZ44" s="170"/>
      <c r="FA44" s="170"/>
      <c r="FB44" s="170"/>
      <c r="FC44" s="170"/>
      <c r="FD44" s="170"/>
      <c r="FE44" s="170"/>
      <c r="FF44" s="170"/>
      <c r="FG44" s="170"/>
      <c r="FH44" s="170"/>
      <c r="FI44" s="170"/>
      <c r="FJ44" s="170"/>
      <c r="FK44" s="170"/>
      <c r="FL44" s="170"/>
      <c r="FM44" s="170"/>
      <c r="FN44" s="170"/>
      <c r="FO44" s="170"/>
      <c r="FP44" s="170"/>
      <c r="FQ44" s="170"/>
      <c r="FR44" s="170"/>
    </row>
    <row r="45" spans="2:174">
      <c r="B45" s="54">
        <v>10</v>
      </c>
      <c r="C45" s="345" t="s">
        <v>349</v>
      </c>
      <c r="D45" s="353" t="s">
        <v>302</v>
      </c>
      <c r="E45" s="6" t="s">
        <v>7</v>
      </c>
      <c r="F45" s="346" t="s">
        <v>302</v>
      </c>
      <c r="G45" s="346">
        <f>_xlfn.XLOOKUP(L45,[1]VIII_CI_A_1!$AI:$AI,[1]VIII_CI_A_1!$T:$T)</f>
        <v>1.765425</v>
      </c>
      <c r="L45" s="769" t="s">
        <v>1927</v>
      </c>
      <c r="EW45" s="170"/>
      <c r="EX45" s="170"/>
      <c r="EY45" s="170"/>
      <c r="EZ45" s="170"/>
      <c r="FA45" s="170"/>
      <c r="FB45" s="170"/>
      <c r="FC45" s="170"/>
      <c r="FD45" s="170"/>
      <c r="FE45" s="170"/>
      <c r="FF45" s="170"/>
      <c r="FG45" s="170"/>
      <c r="FH45" s="170"/>
      <c r="FI45" s="170"/>
      <c r="FJ45" s="170"/>
      <c r="FK45" s="170"/>
      <c r="FL45" s="170"/>
      <c r="FM45" s="170"/>
      <c r="FN45" s="170"/>
      <c r="FO45" s="170"/>
      <c r="FP45" s="170"/>
      <c r="FQ45" s="170"/>
      <c r="FR45" s="170"/>
    </row>
    <row r="46" spans="2:174">
      <c r="B46" s="54">
        <v>21</v>
      </c>
      <c r="C46" s="165" t="s">
        <v>665</v>
      </c>
      <c r="D46" s="353" t="s">
        <v>302</v>
      </c>
      <c r="E46" s="6" t="s">
        <v>32</v>
      </c>
      <c r="F46" s="346" t="s">
        <v>302</v>
      </c>
      <c r="G46" s="346">
        <f>_xlfn.XLOOKUP(L46,[1]VIII_CI_A_1!$AI:$AI,[1]VIII_CI_A_1!$T:$T)</f>
        <v>1.7461675000000001</v>
      </c>
      <c r="L46" s="769" t="s">
        <v>1928</v>
      </c>
      <c r="EW46" s="170"/>
      <c r="EX46" s="170"/>
      <c r="EY46" s="170"/>
      <c r="EZ46" s="170"/>
      <c r="FA46" s="170"/>
      <c r="FB46" s="170"/>
      <c r="FC46" s="170"/>
      <c r="FD46" s="170"/>
      <c r="FE46" s="170"/>
      <c r="FF46" s="170"/>
      <c r="FG46" s="170"/>
      <c r="FH46" s="170"/>
      <c r="FI46" s="170"/>
      <c r="FJ46" s="170"/>
      <c r="FK46" s="170"/>
      <c r="FL46" s="170"/>
      <c r="FM46" s="170"/>
      <c r="FN46" s="170"/>
      <c r="FO46" s="170"/>
      <c r="FP46" s="170"/>
      <c r="FQ46" s="170"/>
      <c r="FR46" s="170"/>
    </row>
    <row r="47" spans="2:174">
      <c r="B47" s="54">
        <v>22</v>
      </c>
      <c r="C47" s="165" t="s">
        <v>665</v>
      </c>
      <c r="D47" s="353" t="s">
        <v>302</v>
      </c>
      <c r="E47" s="6" t="s">
        <v>123</v>
      </c>
      <c r="F47" s="346" t="s">
        <v>302</v>
      </c>
      <c r="G47" s="346">
        <f>_xlfn.XLOOKUP(L47,[1]VIII_CI_A_1!$AI:$AI,[1]VIII_CI_A_1!$T:$T)</f>
        <v>1.7109079543320032</v>
      </c>
      <c r="L47" s="769" t="s">
        <v>1929</v>
      </c>
      <c r="EW47" s="170"/>
      <c r="EX47" s="170"/>
      <c r="EY47" s="170"/>
      <c r="EZ47" s="170"/>
      <c r="FA47" s="170"/>
      <c r="FB47" s="170"/>
      <c r="FC47" s="170"/>
      <c r="FD47" s="170"/>
      <c r="FE47" s="170"/>
      <c r="FF47" s="170"/>
      <c r="FG47" s="170"/>
      <c r="FH47" s="170"/>
      <c r="FI47" s="170"/>
      <c r="FJ47" s="170"/>
      <c r="FK47" s="170"/>
      <c r="FL47" s="170"/>
      <c r="FM47" s="170"/>
      <c r="FN47" s="170"/>
      <c r="FO47" s="170"/>
      <c r="FP47" s="170"/>
      <c r="FQ47" s="170"/>
      <c r="FR47" s="170"/>
    </row>
    <row r="48" spans="2:174">
      <c r="B48" s="54">
        <v>23</v>
      </c>
      <c r="C48" s="165" t="s">
        <v>665</v>
      </c>
      <c r="D48" s="353" t="s">
        <v>302</v>
      </c>
      <c r="E48" s="6" t="s">
        <v>33</v>
      </c>
      <c r="F48" s="346" t="s">
        <v>302</v>
      </c>
      <c r="G48" s="346">
        <f>_xlfn.XLOOKUP(L48,[1]VIII_CI_A_1!$AI:$AI,[1]VIII_CI_A_1!$T:$T)</f>
        <v>1.6528544512341237</v>
      </c>
      <c r="L48" s="769" t="s">
        <v>1930</v>
      </c>
      <c r="EW48" s="170"/>
      <c r="EX48" s="170"/>
      <c r="EY48" s="170"/>
      <c r="EZ48" s="170"/>
      <c r="FA48" s="170"/>
      <c r="FB48" s="170"/>
      <c r="FC48" s="170"/>
      <c r="FD48" s="170"/>
      <c r="FE48" s="170"/>
      <c r="FF48" s="170"/>
      <c r="FG48" s="170"/>
      <c r="FH48" s="170"/>
      <c r="FI48" s="170"/>
      <c r="FJ48" s="170"/>
      <c r="FK48" s="170"/>
      <c r="FL48" s="170"/>
      <c r="FM48" s="170"/>
      <c r="FN48" s="170"/>
      <c r="FO48" s="170"/>
      <c r="FP48" s="170"/>
      <c r="FQ48" s="170"/>
      <c r="FR48" s="170"/>
    </row>
    <row r="49" spans="2:174">
      <c r="B49" s="54">
        <v>24</v>
      </c>
      <c r="C49" s="165" t="s">
        <v>660</v>
      </c>
      <c r="D49" s="353" t="s">
        <v>655</v>
      </c>
      <c r="E49" s="6" t="s">
        <v>7</v>
      </c>
      <c r="F49" s="346" t="s">
        <v>302</v>
      </c>
      <c r="G49" s="346">
        <f>_xlfn.XLOOKUP(L49,[1]VIII_CI_A_1!$AI:$AI,[1]VIII_CI_A_1!$T:$T)</f>
        <v>2.8</v>
      </c>
      <c r="L49" s="769" t="s">
        <v>1931</v>
      </c>
      <c r="EW49" s="170"/>
      <c r="EX49" s="170"/>
      <c r="EY49" s="170"/>
      <c r="EZ49" s="170"/>
      <c r="FA49" s="170"/>
      <c r="FB49" s="170"/>
      <c r="FC49" s="170"/>
      <c r="FD49" s="170"/>
      <c r="FE49" s="170"/>
      <c r="FF49" s="170"/>
      <c r="FG49" s="170"/>
      <c r="FH49" s="170"/>
      <c r="FI49" s="170"/>
      <c r="FJ49" s="170"/>
      <c r="FK49" s="170"/>
      <c r="FL49" s="170"/>
      <c r="FM49" s="170"/>
      <c r="FN49" s="170"/>
      <c r="FO49" s="170"/>
      <c r="FP49" s="170"/>
      <c r="FQ49" s="170"/>
      <c r="FR49" s="170"/>
    </row>
    <row r="50" spans="2:174" ht="13.35" customHeight="1">
      <c r="B50" s="1157">
        <v>25</v>
      </c>
      <c r="C50" s="1157" t="s">
        <v>962</v>
      </c>
      <c r="D50" s="165" t="s">
        <v>655</v>
      </c>
      <c r="E50" s="6" t="s">
        <v>7</v>
      </c>
      <c r="F50" s="409">
        <f>_xlfn.XLOOKUP(L50,[1]VIII_CI_A_1!$AI:$AI,[1]VIII_CI_A_1!$T:$T)</f>
        <v>2.4989999999999997</v>
      </c>
      <c r="G50" s="346" t="s">
        <v>302</v>
      </c>
      <c r="L50" s="769" t="s">
        <v>1932</v>
      </c>
      <c r="EW50" s="170"/>
      <c r="EX50" s="170"/>
      <c r="EY50" s="170"/>
      <c r="EZ50" s="170"/>
      <c r="FA50" s="170"/>
      <c r="FB50" s="170"/>
      <c r="FC50" s="170"/>
      <c r="FD50" s="170"/>
      <c r="FE50" s="170"/>
      <c r="FF50" s="170"/>
      <c r="FG50" s="170"/>
      <c r="FH50" s="170"/>
      <c r="FI50" s="170"/>
      <c r="FJ50" s="170"/>
      <c r="FK50" s="170"/>
      <c r="FL50" s="170"/>
      <c r="FM50" s="170"/>
      <c r="FN50" s="170"/>
      <c r="FO50" s="170"/>
      <c r="FP50" s="170"/>
      <c r="FQ50" s="170"/>
      <c r="FR50" s="170"/>
    </row>
    <row r="51" spans="2:174">
      <c r="B51" s="1158"/>
      <c r="C51" s="1158"/>
      <c r="D51" s="345" t="s">
        <v>656</v>
      </c>
      <c r="E51" s="6" t="s">
        <v>7</v>
      </c>
      <c r="F51" s="409">
        <f>_xlfn.XLOOKUP(L51,[1]VIII_CI_A_1!$AI:$AI,[1]VIII_CI_A_1!$T:$T)</f>
        <v>2.3199999999999998</v>
      </c>
      <c r="G51" s="346" t="s">
        <v>302</v>
      </c>
      <c r="L51" s="769" t="s">
        <v>1933</v>
      </c>
      <c r="EW51" s="170"/>
      <c r="EX51" s="170"/>
      <c r="EY51" s="170"/>
      <c r="EZ51" s="170"/>
      <c r="FA51" s="170"/>
      <c r="FB51" s="170"/>
      <c r="FC51" s="170"/>
      <c r="FD51" s="170"/>
      <c r="FE51" s="170"/>
      <c r="FF51" s="170"/>
      <c r="FG51" s="170"/>
      <c r="FH51" s="170"/>
      <c r="FI51" s="170"/>
      <c r="FJ51" s="170"/>
      <c r="FK51" s="170"/>
      <c r="FL51" s="170"/>
      <c r="FM51" s="170"/>
      <c r="FN51" s="170"/>
      <c r="FO51" s="170"/>
      <c r="FP51" s="170"/>
      <c r="FQ51" s="170"/>
      <c r="FR51" s="170"/>
    </row>
    <row r="52" spans="2:174">
      <c r="B52" s="1158"/>
      <c r="C52" s="1158"/>
      <c r="D52" s="345" t="s">
        <v>583</v>
      </c>
      <c r="E52" s="6" t="s">
        <v>7</v>
      </c>
      <c r="F52" s="409">
        <f>_xlfn.XLOOKUP(L52,[1]VIII_CI_A_1!$AI:$AI,[1]VIII_CI_A_1!$T:$T)</f>
        <v>2.11</v>
      </c>
      <c r="G52" s="346" t="s">
        <v>302</v>
      </c>
      <c r="L52" s="769" t="s">
        <v>1934</v>
      </c>
      <c r="EW52" s="170"/>
      <c r="EX52" s="170"/>
      <c r="EY52" s="170"/>
      <c r="EZ52" s="170"/>
      <c r="FA52" s="170"/>
      <c r="FB52" s="170"/>
      <c r="FC52" s="170"/>
      <c r="FD52" s="170"/>
      <c r="FE52" s="170"/>
      <c r="FF52" s="170"/>
      <c r="FG52" s="170"/>
      <c r="FH52" s="170"/>
      <c r="FI52" s="170"/>
      <c r="FJ52" s="170"/>
      <c r="FK52" s="170"/>
      <c r="FL52" s="170"/>
      <c r="FM52" s="170"/>
      <c r="FN52" s="170"/>
      <c r="FO52" s="170"/>
      <c r="FP52" s="170"/>
      <c r="FQ52" s="170"/>
      <c r="FR52" s="170"/>
    </row>
    <row r="53" spans="2:174" ht="12.6" customHeight="1">
      <c r="B53" s="1159"/>
      <c r="C53" s="1159"/>
      <c r="D53" s="353" t="s">
        <v>34</v>
      </c>
      <c r="E53" s="6" t="s">
        <v>7</v>
      </c>
      <c r="F53" s="409">
        <f>_xlfn.XLOOKUP(L53,[1]VIII_CI_A_1!$AI:$AI,[1]VIII_CI_A_1!$T:$T)</f>
        <v>1.92</v>
      </c>
      <c r="G53" s="346" t="s">
        <v>302</v>
      </c>
      <c r="L53" s="769" t="s">
        <v>1935</v>
      </c>
      <c r="EW53" s="170"/>
      <c r="EX53" s="170"/>
      <c r="EY53" s="170"/>
      <c r="EZ53" s="170"/>
      <c r="FA53" s="170"/>
      <c r="FB53" s="170"/>
      <c r="FC53" s="170"/>
      <c r="FD53" s="170"/>
      <c r="FE53" s="170"/>
      <c r="FF53" s="170"/>
      <c r="FG53" s="170"/>
      <c r="FH53" s="170"/>
      <c r="FI53" s="170"/>
      <c r="FJ53" s="170"/>
      <c r="FK53" s="170"/>
      <c r="FL53" s="170"/>
      <c r="FM53" s="170"/>
      <c r="FN53" s="170"/>
      <c r="FO53" s="170"/>
      <c r="FP53" s="170"/>
      <c r="FQ53" s="170"/>
      <c r="FR53" s="170"/>
    </row>
    <row r="54" spans="2:174" ht="12.6" customHeight="1">
      <c r="B54" s="1157">
        <v>26</v>
      </c>
      <c r="C54" s="1157" t="s">
        <v>2930</v>
      </c>
      <c r="D54" s="165" t="s">
        <v>655</v>
      </c>
      <c r="E54" s="6" t="s">
        <v>7</v>
      </c>
      <c r="F54" s="1040">
        <f>_xlfn.XLOOKUP(L54,[1]VIII_CI_A_1!$AI:$AI,[1]VIII_CI_A_1!$T:$T)</f>
        <v>2.4989999999999997</v>
      </c>
      <c r="G54" s="1143">
        <f>G25</f>
        <v>2.8</v>
      </c>
      <c r="K54" s="1075">
        <v>1.1372549019607843</v>
      </c>
      <c r="L54" s="1024" t="s">
        <v>1932</v>
      </c>
      <c r="EW54" s="170"/>
      <c r="EX54" s="170"/>
      <c r="EY54" s="170"/>
      <c r="EZ54" s="170"/>
      <c r="FA54" s="170"/>
      <c r="FB54" s="170"/>
      <c r="FC54" s="170"/>
      <c r="FD54" s="170"/>
      <c r="FE54" s="170"/>
      <c r="FF54" s="170"/>
      <c r="FG54" s="170"/>
      <c r="FH54" s="170"/>
      <c r="FI54" s="170"/>
      <c r="FJ54" s="170"/>
      <c r="FK54" s="170"/>
      <c r="FL54" s="170"/>
      <c r="FM54" s="170"/>
      <c r="FN54" s="170"/>
      <c r="FO54" s="170"/>
      <c r="FP54" s="170"/>
      <c r="FQ54" s="170"/>
      <c r="FR54" s="170"/>
    </row>
    <row r="55" spans="2:174" ht="12.6" customHeight="1">
      <c r="B55" s="1158"/>
      <c r="C55" s="1158"/>
      <c r="D55" s="345" t="s">
        <v>656</v>
      </c>
      <c r="E55" s="6" t="s">
        <v>7</v>
      </c>
      <c r="F55" s="1040">
        <f>_xlfn.XLOOKUP(L55,[1]VIII_CI_A_1!$AI:$AI,[1]VIII_CI_A_1!$T:$T)</f>
        <v>2.3199999999999998</v>
      </c>
      <c r="G55" s="1143">
        <f>G26</f>
        <v>2.3909600000000002</v>
      </c>
      <c r="K55" s="1075">
        <v>1.0305862068965519</v>
      </c>
      <c r="L55" s="1024" t="s">
        <v>1933</v>
      </c>
      <c r="EW55" s="170"/>
      <c r="EX55" s="170"/>
      <c r="EY55" s="170"/>
      <c r="EZ55" s="170"/>
      <c r="FA55" s="170"/>
      <c r="FB55" s="170"/>
      <c r="FC55" s="170"/>
      <c r="FD55" s="170"/>
      <c r="FE55" s="170"/>
      <c r="FF55" s="170"/>
      <c r="FG55" s="170"/>
      <c r="FH55" s="170"/>
      <c r="FI55" s="170"/>
      <c r="FJ55" s="170"/>
      <c r="FK55" s="170"/>
      <c r="FL55" s="170"/>
      <c r="FM55" s="170"/>
      <c r="FN55" s="170"/>
      <c r="FO55" s="170"/>
      <c r="FP55" s="170"/>
      <c r="FQ55" s="170"/>
      <c r="FR55" s="170"/>
    </row>
    <row r="56" spans="2:174" ht="12.6" customHeight="1">
      <c r="B56" s="1158"/>
      <c r="C56" s="1158"/>
      <c r="D56" s="345" t="s">
        <v>583</v>
      </c>
      <c r="E56" s="6" t="s">
        <v>7</v>
      </c>
      <c r="F56" s="1040">
        <f>_xlfn.XLOOKUP(L56,[1]VIII_CI_A_1!$AI:$AI,[1]VIII_CI_A_1!$T:$T)</f>
        <v>2.11</v>
      </c>
      <c r="G56" s="1143">
        <f>G27</f>
        <v>2.1736</v>
      </c>
      <c r="K56" s="1075">
        <v>1.0301421800947868</v>
      </c>
      <c r="L56" s="1024" t="s">
        <v>1934</v>
      </c>
      <c r="EW56" s="170"/>
      <c r="EX56" s="170"/>
      <c r="EY56" s="170"/>
      <c r="EZ56" s="170"/>
      <c r="FA56" s="170"/>
      <c r="FB56" s="170"/>
      <c r="FC56" s="170"/>
      <c r="FD56" s="170"/>
      <c r="FE56" s="170"/>
      <c r="FF56" s="170"/>
      <c r="FG56" s="170"/>
      <c r="FH56" s="170"/>
      <c r="FI56" s="170"/>
      <c r="FJ56" s="170"/>
      <c r="FK56" s="170"/>
      <c r="FL56" s="170"/>
      <c r="FM56" s="170"/>
      <c r="FN56" s="170"/>
      <c r="FO56" s="170"/>
      <c r="FP56" s="170"/>
      <c r="FQ56" s="170"/>
      <c r="FR56" s="170"/>
    </row>
    <row r="57" spans="2:174" ht="12.6" customHeight="1">
      <c r="B57" s="1159"/>
      <c r="C57" s="1159"/>
      <c r="D57" s="353" t="s">
        <v>34</v>
      </c>
      <c r="E57" s="6" t="s">
        <v>7</v>
      </c>
      <c r="F57" s="1040">
        <f>_xlfn.XLOOKUP(L57,[1]VIII_CI_A_1!$AI:$AI,[1]VIII_CI_A_1!$T:$T)</f>
        <v>1.92</v>
      </c>
      <c r="G57" s="1143">
        <f>G28</f>
        <v>1.976</v>
      </c>
      <c r="K57" s="1075">
        <v>1.0291666666666668</v>
      </c>
      <c r="L57" s="1024" t="s">
        <v>1935</v>
      </c>
      <c r="EW57" s="170"/>
      <c r="EX57" s="170"/>
      <c r="EY57" s="170"/>
      <c r="EZ57" s="170"/>
      <c r="FA57" s="170"/>
      <c r="FB57" s="170"/>
      <c r="FC57" s="170"/>
      <c r="FD57" s="170"/>
      <c r="FE57" s="170"/>
      <c r="FF57" s="170"/>
      <c r="FG57" s="170"/>
      <c r="FH57" s="170"/>
      <c r="FI57" s="170"/>
      <c r="FJ57" s="170"/>
      <c r="FK57" s="170"/>
      <c r="FL57" s="170"/>
      <c r="FM57" s="170"/>
      <c r="FN57" s="170"/>
      <c r="FO57" s="170"/>
      <c r="FP57" s="170"/>
      <c r="FQ57" s="170"/>
      <c r="FR57" s="170"/>
    </row>
    <row r="58" spans="2:174">
      <c r="B58" s="1157">
        <v>27</v>
      </c>
      <c r="C58" s="1157" t="s">
        <v>673</v>
      </c>
      <c r="D58" s="165" t="s">
        <v>655</v>
      </c>
      <c r="E58" s="6" t="s">
        <v>7</v>
      </c>
      <c r="F58" s="409">
        <f>_xlfn.XLOOKUP(L58,[1]VIII_CI_A_1!$AI:$AI,[1]VIII_CI_A_1!$T:$T)</f>
        <v>2.4989999999999997</v>
      </c>
      <c r="G58" s="1040" t="s">
        <v>302</v>
      </c>
      <c r="L58" s="769" t="s">
        <v>1936</v>
      </c>
      <c r="EW58" s="170"/>
      <c r="EX58" s="170"/>
      <c r="EY58" s="170"/>
      <c r="EZ58" s="170"/>
      <c r="FA58" s="170"/>
      <c r="FB58" s="170"/>
      <c r="FC58" s="170"/>
      <c r="FD58" s="170"/>
      <c r="FE58" s="170"/>
      <c r="FF58" s="170"/>
      <c r="FG58" s="170"/>
      <c r="FH58" s="170"/>
      <c r="FI58" s="170"/>
      <c r="FJ58" s="170"/>
      <c r="FK58" s="170"/>
      <c r="FL58" s="170"/>
      <c r="FM58" s="170"/>
      <c r="FN58" s="170"/>
      <c r="FO58" s="170"/>
      <c r="FP58" s="170"/>
      <c r="FQ58" s="170"/>
      <c r="FR58" s="170"/>
    </row>
    <row r="59" spans="2:174">
      <c r="B59" s="1158"/>
      <c r="C59" s="1158"/>
      <c r="D59" s="345" t="s">
        <v>656</v>
      </c>
      <c r="E59" s="6" t="s">
        <v>7</v>
      </c>
      <c r="F59" s="409">
        <f>_xlfn.XLOOKUP(L59,[1]VIII_CI_A_1!$AI:$AI,[1]VIII_CI_A_1!$T:$T)</f>
        <v>2.3199999999999998</v>
      </c>
      <c r="G59" s="346" t="s">
        <v>302</v>
      </c>
      <c r="L59" s="769" t="s">
        <v>1937</v>
      </c>
      <c r="EW59" s="170"/>
      <c r="EX59" s="170"/>
      <c r="EY59" s="170"/>
      <c r="EZ59" s="170"/>
      <c r="FA59" s="170"/>
      <c r="FB59" s="170"/>
      <c r="FC59" s="170"/>
      <c r="FD59" s="170"/>
      <c r="FE59" s="170"/>
      <c r="FF59" s="170"/>
      <c r="FG59" s="170"/>
      <c r="FH59" s="170"/>
      <c r="FI59" s="170"/>
      <c r="FJ59" s="170"/>
      <c r="FK59" s="170"/>
      <c r="FL59" s="170"/>
      <c r="FM59" s="170"/>
      <c r="FN59" s="170"/>
      <c r="FO59" s="170"/>
      <c r="FP59" s="170"/>
      <c r="FQ59" s="170"/>
      <c r="FR59" s="170"/>
    </row>
    <row r="60" spans="2:174">
      <c r="B60" s="1158"/>
      <c r="C60" s="1158"/>
      <c r="D60" s="345" t="s">
        <v>583</v>
      </c>
      <c r="E60" s="6" t="s">
        <v>7</v>
      </c>
      <c r="F60" s="409">
        <f>_xlfn.XLOOKUP(L60,[1]VIII_CI_A_1!$AI:$AI,[1]VIII_CI_A_1!$T:$T)</f>
        <v>2.11</v>
      </c>
      <c r="G60" s="346" t="s">
        <v>302</v>
      </c>
      <c r="L60" s="769" t="s">
        <v>1938</v>
      </c>
      <c r="M60" s="179"/>
      <c r="P60" s="182"/>
      <c r="Q60" s="370"/>
      <c r="R60" s="370"/>
    </row>
    <row r="61" spans="2:174" ht="15">
      <c r="B61" s="1159"/>
      <c r="C61" s="1159"/>
      <c r="D61" s="353" t="s">
        <v>34</v>
      </c>
      <c r="E61" s="6" t="s">
        <v>7</v>
      </c>
      <c r="F61" s="409">
        <f>_xlfn.XLOOKUP(L61,[1]VIII_CI_A_1!$AI:$AI,[1]VIII_CI_A_1!$T:$T)</f>
        <v>1.92</v>
      </c>
      <c r="G61" s="346" t="s">
        <v>302</v>
      </c>
      <c r="L61" s="769" t="s">
        <v>1939</v>
      </c>
      <c r="M61" s="179"/>
      <c r="P61" s="182"/>
      <c r="Q61" s="358"/>
      <c r="R61" s="367"/>
    </row>
    <row r="62" spans="2:174">
      <c r="B62" s="1157">
        <v>28</v>
      </c>
      <c r="C62" s="1157" t="s">
        <v>666</v>
      </c>
      <c r="D62" s="165" t="s">
        <v>655</v>
      </c>
      <c r="E62" s="6" t="s">
        <v>32</v>
      </c>
      <c r="F62" s="409">
        <f>_xlfn.XLOOKUP(L62,[1]VIII_CI_A_1!$AI:$AI,[1]VIII_CI_A_1!$T:$T)</f>
        <v>1.86778592</v>
      </c>
      <c r="G62" s="346" t="s">
        <v>302</v>
      </c>
      <c r="L62" s="769" t="s">
        <v>1940</v>
      </c>
      <c r="M62" s="163"/>
      <c r="N62" s="74"/>
      <c r="O62" s="74"/>
      <c r="P62" s="5"/>
      <c r="Q62" s="368"/>
      <c r="R62" s="368"/>
      <c r="EW62" s="170"/>
      <c r="EX62" s="170"/>
      <c r="EY62" s="170"/>
      <c r="EZ62" s="170"/>
      <c r="FA62" s="170"/>
      <c r="FB62" s="170"/>
      <c r="FC62" s="170"/>
      <c r="FD62" s="170"/>
      <c r="FE62" s="170"/>
      <c r="FF62" s="170"/>
      <c r="FG62" s="170"/>
      <c r="FH62" s="170"/>
      <c r="FI62" s="170"/>
      <c r="FJ62" s="170"/>
      <c r="FK62" s="170"/>
      <c r="FL62" s="170"/>
      <c r="FM62" s="170"/>
      <c r="FN62" s="170"/>
      <c r="FO62" s="170"/>
      <c r="FP62" s="170"/>
      <c r="FQ62" s="170"/>
      <c r="FR62" s="170"/>
    </row>
    <row r="63" spans="2:174">
      <c r="B63" s="1158"/>
      <c r="C63" s="1158"/>
      <c r="D63" s="345" t="s">
        <v>656</v>
      </c>
      <c r="E63" s="6" t="s">
        <v>32</v>
      </c>
      <c r="F63" s="409">
        <f>_xlfn.XLOOKUP(L63,[1]VIII_CI_A_1!$AI:$AI,[1]VIII_CI_A_1!$T:$T)</f>
        <v>1.8042184159999999</v>
      </c>
      <c r="G63" s="346" t="s">
        <v>302</v>
      </c>
      <c r="L63" s="769" t="s">
        <v>1941</v>
      </c>
      <c r="M63" s="163"/>
      <c r="N63" s="74"/>
      <c r="O63" s="74"/>
      <c r="P63" s="5"/>
      <c r="Q63" s="368"/>
      <c r="R63" s="368"/>
      <c r="EW63" s="170"/>
      <c r="EX63" s="170"/>
      <c r="EY63" s="170"/>
      <c r="EZ63" s="170"/>
      <c r="FA63" s="170"/>
      <c r="FB63" s="170"/>
      <c r="FC63" s="170"/>
      <c r="FD63" s="170"/>
      <c r="FE63" s="170"/>
      <c r="FF63" s="170"/>
      <c r="FG63" s="170"/>
      <c r="FH63" s="170"/>
      <c r="FI63" s="170"/>
      <c r="FJ63" s="170"/>
      <c r="FK63" s="170"/>
      <c r="FL63" s="170"/>
      <c r="FM63" s="170"/>
      <c r="FN63" s="170"/>
      <c r="FO63" s="170"/>
      <c r="FP63" s="170"/>
      <c r="FQ63" s="170"/>
      <c r="FR63" s="170"/>
    </row>
    <row r="64" spans="2:174">
      <c r="B64" s="1158"/>
      <c r="C64" s="1158"/>
      <c r="D64" s="345" t="s">
        <v>583</v>
      </c>
      <c r="E64" s="6" t="s">
        <v>32</v>
      </c>
      <c r="F64" s="409">
        <f>_xlfn.XLOOKUP(L64,[1]VIII_CI_A_1!$AI:$AI,[1]VIII_CI_A_1!$T:$T)</f>
        <v>1.7041024</v>
      </c>
      <c r="G64" s="346" t="s">
        <v>302</v>
      </c>
      <c r="L64" s="769" t="s">
        <v>1942</v>
      </c>
      <c r="M64" s="163"/>
      <c r="N64" s="74"/>
      <c r="O64" s="74"/>
      <c r="P64" s="5"/>
      <c r="Q64" s="368"/>
      <c r="R64" s="368"/>
      <c r="EW64" s="170"/>
      <c r="EX64" s="170"/>
      <c r="EY64" s="170"/>
      <c r="EZ64" s="170"/>
      <c r="FA64" s="170"/>
      <c r="FB64" s="170"/>
      <c r="FC64" s="170"/>
      <c r="FD64" s="170"/>
      <c r="FE64" s="170"/>
      <c r="FF64" s="170"/>
      <c r="FG64" s="170"/>
      <c r="FH64" s="170"/>
      <c r="FI64" s="170"/>
      <c r="FJ64" s="170"/>
      <c r="FK64" s="170"/>
      <c r="FL64" s="170"/>
      <c r="FM64" s="170"/>
      <c r="FN64" s="170"/>
      <c r="FO64" s="170"/>
      <c r="FP64" s="170"/>
      <c r="FQ64" s="170"/>
      <c r="FR64" s="170"/>
    </row>
    <row r="65" spans="2:174">
      <c r="B65" s="1159"/>
      <c r="C65" s="1159"/>
      <c r="D65" s="353" t="s">
        <v>34</v>
      </c>
      <c r="E65" s="6" t="s">
        <v>32</v>
      </c>
      <c r="F65" s="409">
        <f>_xlfn.XLOOKUP(L65,[1]VIII_CI_A_1!$AI:$AI,[1]VIII_CI_A_1!$T:$T)</f>
        <v>1.6653727999999999</v>
      </c>
      <c r="G65" s="346" t="s">
        <v>302</v>
      </c>
      <c r="L65" s="769" t="s">
        <v>1943</v>
      </c>
      <c r="M65" s="163"/>
      <c r="N65" s="74"/>
      <c r="O65" s="74"/>
      <c r="P65" s="5"/>
      <c r="Q65" s="368"/>
      <c r="R65" s="368"/>
      <c r="EW65" s="170"/>
      <c r="EX65" s="170"/>
      <c r="EY65" s="170"/>
      <c r="EZ65" s="170"/>
      <c r="FA65" s="170"/>
      <c r="FB65" s="170"/>
      <c r="FC65" s="170"/>
      <c r="FD65" s="170"/>
      <c r="FE65" s="170"/>
      <c r="FF65" s="170"/>
      <c r="FG65" s="170"/>
      <c r="FH65" s="170"/>
      <c r="FI65" s="170"/>
      <c r="FJ65" s="170"/>
      <c r="FK65" s="170"/>
      <c r="FL65" s="170"/>
      <c r="FM65" s="170"/>
      <c r="FN65" s="170"/>
      <c r="FO65" s="170"/>
      <c r="FP65" s="170"/>
      <c r="FQ65" s="170"/>
      <c r="FR65" s="170"/>
    </row>
    <row r="66" spans="2:174">
      <c r="B66" s="1157">
        <v>29</v>
      </c>
      <c r="C66" s="1157" t="s">
        <v>667</v>
      </c>
      <c r="D66" s="165" t="s">
        <v>655</v>
      </c>
      <c r="E66" s="6" t="s">
        <v>33</v>
      </c>
      <c r="F66" s="409">
        <f>_xlfn.XLOOKUP(L66,[1]VIII_CI_A_1!$AI:$AI,[1]VIII_CI_A_1!$T:$T)</f>
        <v>1.8024134128</v>
      </c>
      <c r="G66" s="346" t="s">
        <v>302</v>
      </c>
      <c r="L66" s="769" t="s">
        <v>1944</v>
      </c>
      <c r="M66" s="163"/>
      <c r="N66" s="163"/>
      <c r="O66" s="74"/>
      <c r="P66" s="5"/>
      <c r="Q66" s="368"/>
      <c r="R66" s="368"/>
      <c r="EW66" s="170"/>
      <c r="EX66" s="170"/>
      <c r="EY66" s="170"/>
      <c r="EZ66" s="170"/>
      <c r="FA66" s="170"/>
      <c r="FB66" s="170"/>
      <c r="FC66" s="170"/>
      <c r="FD66" s="170"/>
      <c r="FE66" s="170"/>
      <c r="FF66" s="170"/>
      <c r="FG66" s="170"/>
      <c r="FH66" s="170"/>
      <c r="FI66" s="170"/>
      <c r="FJ66" s="170"/>
      <c r="FK66" s="170"/>
      <c r="FL66" s="170"/>
      <c r="FM66" s="170"/>
      <c r="FN66" s="170"/>
      <c r="FO66" s="170"/>
      <c r="FP66" s="170"/>
      <c r="FQ66" s="170"/>
      <c r="FR66" s="170"/>
    </row>
    <row r="67" spans="2:174">
      <c r="B67" s="1158"/>
      <c r="C67" s="1158"/>
      <c r="D67" s="345" t="s">
        <v>656</v>
      </c>
      <c r="E67" s="6" t="s">
        <v>33</v>
      </c>
      <c r="F67" s="409">
        <f>_xlfn.XLOOKUP(L67,[1]VIII_CI_A_1!$AI:$AI,[1]VIII_CI_A_1!$T:$T)</f>
        <v>1.7410707714399998</v>
      </c>
      <c r="G67" s="346" t="s">
        <v>302</v>
      </c>
      <c r="L67" s="769" t="s">
        <v>1945</v>
      </c>
      <c r="M67" s="163"/>
      <c r="N67" s="163"/>
      <c r="O67" s="74"/>
      <c r="P67" s="5"/>
      <c r="Q67" s="368"/>
      <c r="R67" s="368"/>
      <c r="EW67" s="170"/>
      <c r="EX67" s="170"/>
      <c r="EY67" s="170"/>
      <c r="EZ67" s="170"/>
      <c r="FA67" s="170"/>
      <c r="FB67" s="170"/>
      <c r="FC67" s="170"/>
      <c r="FD67" s="170"/>
      <c r="FE67" s="170"/>
      <c r="FF67" s="170"/>
      <c r="FG67" s="170"/>
      <c r="FH67" s="170"/>
      <c r="FI67" s="170"/>
      <c r="FJ67" s="170"/>
      <c r="FK67" s="170"/>
      <c r="FL67" s="170"/>
      <c r="FM67" s="170"/>
      <c r="FN67" s="170"/>
      <c r="FO67" s="170"/>
      <c r="FP67" s="170"/>
      <c r="FQ67" s="170"/>
      <c r="FR67" s="170"/>
    </row>
    <row r="68" spans="2:174">
      <c r="B68" s="1158"/>
      <c r="C68" s="1158"/>
      <c r="D68" s="345" t="s">
        <v>583</v>
      </c>
      <c r="E68" s="6" t="s">
        <v>33</v>
      </c>
      <c r="F68" s="409">
        <f>_xlfn.XLOOKUP(L68,[1]VIII_CI_A_1!$AI:$AI,[1]VIII_CI_A_1!$T:$T)</f>
        <v>1.6444588159999998</v>
      </c>
      <c r="G68" s="346" t="s">
        <v>302</v>
      </c>
      <c r="L68" s="769" t="s">
        <v>1946</v>
      </c>
      <c r="M68" s="163"/>
      <c r="N68" s="163"/>
      <c r="O68" s="74"/>
      <c r="P68" s="5"/>
      <c r="Q68" s="368"/>
      <c r="R68" s="368"/>
      <c r="EW68" s="170"/>
      <c r="EX68" s="170"/>
      <c r="EY68" s="170"/>
      <c r="EZ68" s="170"/>
      <c r="FA68" s="170"/>
      <c r="FB68" s="170"/>
      <c r="FC68" s="170"/>
      <c r="FD68" s="170"/>
      <c r="FE68" s="170"/>
      <c r="FF68" s="170"/>
      <c r="FG68" s="170"/>
      <c r="FH68" s="170"/>
      <c r="FI68" s="170"/>
      <c r="FJ68" s="170"/>
      <c r="FK68" s="170"/>
      <c r="FL68" s="170"/>
      <c r="FM68" s="170"/>
      <c r="FN68" s="170"/>
      <c r="FO68" s="170"/>
      <c r="FP68" s="170"/>
      <c r="FQ68" s="170"/>
      <c r="FR68" s="170"/>
    </row>
    <row r="69" spans="2:174">
      <c r="B69" s="1159"/>
      <c r="C69" s="1159"/>
      <c r="D69" s="353" t="s">
        <v>34</v>
      </c>
      <c r="E69" s="6" t="s">
        <v>33</v>
      </c>
      <c r="F69" s="409">
        <f>_xlfn.XLOOKUP(L69,[1]VIII_CI_A_1!$AI:$AI,[1]VIII_CI_A_1!$T:$T)</f>
        <v>1.5987578879999997</v>
      </c>
      <c r="G69" s="346" t="s">
        <v>302</v>
      </c>
      <c r="L69" s="769" t="s">
        <v>1947</v>
      </c>
      <c r="EW69" s="170"/>
      <c r="EX69" s="170"/>
      <c r="EY69" s="170"/>
      <c r="EZ69" s="170"/>
      <c r="FA69" s="170"/>
      <c r="FB69" s="170"/>
      <c r="FC69" s="170"/>
      <c r="FD69" s="170"/>
      <c r="FE69" s="170"/>
      <c r="FF69" s="170"/>
      <c r="FG69" s="170"/>
      <c r="FH69" s="170"/>
      <c r="FI69" s="170"/>
      <c r="FJ69" s="170"/>
      <c r="FK69" s="170"/>
      <c r="FL69" s="170"/>
      <c r="FM69" s="170"/>
      <c r="FN69" s="170"/>
      <c r="FO69" s="170"/>
      <c r="FP69" s="170"/>
      <c r="FQ69" s="170"/>
      <c r="FR69" s="170"/>
    </row>
    <row r="70" spans="2:174">
      <c r="B70" s="1157">
        <v>30</v>
      </c>
      <c r="C70" s="1157" t="s">
        <v>668</v>
      </c>
      <c r="D70" s="165" t="s">
        <v>655</v>
      </c>
      <c r="E70" s="6" t="s">
        <v>7</v>
      </c>
      <c r="F70" s="346" t="s">
        <v>302</v>
      </c>
      <c r="G70" s="409">
        <f>_xlfn.XLOOKUP(L70,[1]VIII_CI_A_1!$AI:$AI,[1]VIII_CI_A_1!$T:$T)</f>
        <v>2.8</v>
      </c>
      <c r="L70" s="769" t="s">
        <v>1948</v>
      </c>
      <c r="EW70" s="170"/>
      <c r="EX70" s="170"/>
      <c r="EY70" s="170"/>
      <c r="EZ70" s="170"/>
      <c r="FA70" s="170"/>
      <c r="FB70" s="170"/>
      <c r="FC70" s="170"/>
      <c r="FD70" s="170"/>
      <c r="FE70" s="170"/>
      <c r="FF70" s="170"/>
      <c r="FG70" s="170"/>
      <c r="FH70" s="170"/>
      <c r="FI70" s="170"/>
      <c r="FJ70" s="170"/>
      <c r="FK70" s="170"/>
      <c r="FL70" s="170"/>
      <c r="FM70" s="170"/>
      <c r="FN70" s="170"/>
      <c r="FO70" s="170"/>
      <c r="FP70" s="170"/>
      <c r="FQ70" s="170"/>
      <c r="FR70" s="170"/>
    </row>
    <row r="71" spans="2:174">
      <c r="B71" s="1158"/>
      <c r="C71" s="1158"/>
      <c r="D71" s="345" t="s">
        <v>656</v>
      </c>
      <c r="E71" s="6" t="s">
        <v>7</v>
      </c>
      <c r="F71" s="346" t="s">
        <v>302</v>
      </c>
      <c r="G71" s="409">
        <f>_xlfn.XLOOKUP(L71,[1]VIII_CI_A_1!$AI:$AI,[1]VIII_CI_A_1!$T:$T)</f>
        <v>2.3909600000000002</v>
      </c>
      <c r="L71" s="769" t="s">
        <v>1949</v>
      </c>
      <c r="EW71" s="170"/>
      <c r="EX71" s="170"/>
      <c r="EY71" s="170"/>
      <c r="EZ71" s="170"/>
      <c r="FA71" s="170"/>
      <c r="FB71" s="170"/>
      <c r="FC71" s="170"/>
      <c r="FD71" s="170"/>
      <c r="FE71" s="170"/>
      <c r="FF71" s="170"/>
      <c r="FG71" s="170"/>
      <c r="FH71" s="170"/>
      <c r="FI71" s="170"/>
      <c r="FJ71" s="170"/>
      <c r="FK71" s="170"/>
      <c r="FL71" s="170"/>
      <c r="FM71" s="170"/>
      <c r="FN71" s="170"/>
      <c r="FO71" s="170"/>
      <c r="FP71" s="170"/>
      <c r="FQ71" s="170"/>
      <c r="FR71" s="170"/>
    </row>
    <row r="72" spans="2:174">
      <c r="B72" s="1158"/>
      <c r="C72" s="1158"/>
      <c r="D72" s="345" t="s">
        <v>583</v>
      </c>
      <c r="E72" s="6" t="s">
        <v>7</v>
      </c>
      <c r="F72" s="346" t="s">
        <v>302</v>
      </c>
      <c r="G72" s="409">
        <f>_xlfn.XLOOKUP(L72,[1]VIII_CI_A_1!$AI:$AI,[1]VIII_CI_A_1!$T:$T)</f>
        <v>2.1736</v>
      </c>
      <c r="L72" s="769" t="s">
        <v>1950</v>
      </c>
      <c r="EW72" s="170"/>
      <c r="EX72" s="170"/>
      <c r="EY72" s="170"/>
      <c r="EZ72" s="170"/>
      <c r="FA72" s="170"/>
      <c r="FB72" s="170"/>
      <c r="FC72" s="170"/>
      <c r="FD72" s="170"/>
      <c r="FE72" s="170"/>
      <c r="FF72" s="170"/>
      <c r="FG72" s="170"/>
      <c r="FH72" s="170"/>
      <c r="FI72" s="170"/>
      <c r="FJ72" s="170"/>
      <c r="FK72" s="170"/>
      <c r="FL72" s="170"/>
      <c r="FM72" s="170"/>
      <c r="FN72" s="170"/>
      <c r="FO72" s="170"/>
      <c r="FP72" s="170"/>
      <c r="FQ72" s="170"/>
      <c r="FR72" s="170"/>
    </row>
    <row r="73" spans="2:174">
      <c r="B73" s="1159"/>
      <c r="C73" s="1159"/>
      <c r="D73" s="353" t="s">
        <v>34</v>
      </c>
      <c r="E73" s="6" t="s">
        <v>7</v>
      </c>
      <c r="F73" s="346" t="s">
        <v>302</v>
      </c>
      <c r="G73" s="409">
        <f>_xlfn.XLOOKUP(L73,[1]VIII_CI_A_1!$AI:$AI,[1]VIII_CI_A_1!$T:$T)</f>
        <v>1.976</v>
      </c>
      <c r="L73" s="769" t="s">
        <v>1951</v>
      </c>
      <c r="EW73" s="170"/>
      <c r="EX73" s="170"/>
      <c r="EY73" s="170"/>
      <c r="EZ73" s="170"/>
      <c r="FA73" s="170"/>
      <c r="FB73" s="170"/>
      <c r="FC73" s="170"/>
      <c r="FD73" s="170"/>
      <c r="FE73" s="170"/>
      <c r="FF73" s="170"/>
      <c r="FG73" s="170"/>
      <c r="FH73" s="170"/>
      <c r="FI73" s="170"/>
      <c r="FJ73" s="170"/>
      <c r="FK73" s="170"/>
      <c r="FL73" s="170"/>
      <c r="FM73" s="170"/>
      <c r="FN73" s="170"/>
      <c r="FO73" s="170"/>
      <c r="FP73" s="170"/>
      <c r="FQ73" s="170"/>
      <c r="FR73" s="170"/>
    </row>
    <row r="74" spans="2:174">
      <c r="B74" s="1157">
        <v>31</v>
      </c>
      <c r="C74" s="1157" t="s">
        <v>659</v>
      </c>
      <c r="D74" s="165" t="s">
        <v>655</v>
      </c>
      <c r="E74" s="6" t="s">
        <v>7</v>
      </c>
      <c r="F74" s="409">
        <f>_xlfn.XLOOKUP(L74,[1]VIII_CI_A_1!$AI:$AI,[1]VIII_CI_A_1!$T:$T)</f>
        <v>2.3520000000000008</v>
      </c>
      <c r="G74" s="346" t="s">
        <v>302</v>
      </c>
      <c r="L74" s="769" t="s">
        <v>1952</v>
      </c>
      <c r="EW74" s="170"/>
      <c r="EX74" s="170"/>
      <c r="EY74" s="170"/>
      <c r="EZ74" s="170"/>
      <c r="FA74" s="170"/>
      <c r="FB74" s="170"/>
      <c r="FC74" s="170"/>
      <c r="FD74" s="170"/>
      <c r="FE74" s="170"/>
      <c r="FF74" s="170"/>
      <c r="FG74" s="170"/>
      <c r="FH74" s="170"/>
      <c r="FI74" s="170"/>
      <c r="FJ74" s="170"/>
      <c r="FK74" s="170"/>
      <c r="FL74" s="170"/>
      <c r="FM74" s="170"/>
      <c r="FN74" s="170"/>
      <c r="FO74" s="170"/>
      <c r="FP74" s="170"/>
      <c r="FQ74" s="170"/>
      <c r="FR74" s="170"/>
    </row>
    <row r="75" spans="2:174">
      <c r="B75" s="1158"/>
      <c r="C75" s="1158"/>
      <c r="D75" s="345" t="s">
        <v>656</v>
      </c>
      <c r="E75" s="6" t="s">
        <v>7</v>
      </c>
      <c r="F75" s="409">
        <f>_xlfn.XLOOKUP(L75,[1]VIII_CI_A_1!$AI:$AI,[1]VIII_CI_A_1!$T:$T)</f>
        <v>2.1521221149999996</v>
      </c>
      <c r="G75" s="346" t="s">
        <v>302</v>
      </c>
      <c r="L75" s="769" t="s">
        <v>1953</v>
      </c>
      <c r="EW75" s="170"/>
      <c r="EX75" s="170"/>
      <c r="EY75" s="170"/>
      <c r="EZ75" s="170"/>
      <c r="FA75" s="170"/>
      <c r="FB75" s="170"/>
      <c r="FC75" s="170"/>
      <c r="FD75" s="170"/>
      <c r="FE75" s="170"/>
      <c r="FF75" s="170"/>
      <c r="FG75" s="170"/>
      <c r="FH75" s="170"/>
      <c r="FI75" s="170"/>
      <c r="FJ75" s="170"/>
      <c r="FK75" s="170"/>
      <c r="FL75" s="170"/>
      <c r="FM75" s="170"/>
      <c r="FN75" s="170"/>
      <c r="FO75" s="170"/>
      <c r="FP75" s="170"/>
      <c r="FQ75" s="170"/>
      <c r="FR75" s="170"/>
    </row>
    <row r="76" spans="2:174">
      <c r="B76" s="1158"/>
      <c r="C76" s="1158"/>
      <c r="D76" s="345" t="s">
        <v>583</v>
      </c>
      <c r="E76" s="6" t="s">
        <v>7</v>
      </c>
      <c r="F76" s="409">
        <f>_xlfn.XLOOKUP(L76,[1]VIII_CI_A_1!$AI:$AI,[1]VIII_CI_A_1!$T:$T)</f>
        <v>2.1332985579487471</v>
      </c>
      <c r="G76" s="346" t="s">
        <v>302</v>
      </c>
      <c r="L76" s="769" t="s">
        <v>1954</v>
      </c>
      <c r="EW76" s="170"/>
      <c r="EX76" s="170"/>
      <c r="EY76" s="170"/>
      <c r="EZ76" s="170"/>
      <c r="FA76" s="170"/>
      <c r="FB76" s="170"/>
      <c r="FC76" s="170"/>
      <c r="FD76" s="170"/>
      <c r="FE76" s="170"/>
      <c r="FF76" s="170"/>
      <c r="FG76" s="170"/>
      <c r="FH76" s="170"/>
      <c r="FI76" s="170"/>
      <c r="FJ76" s="170"/>
      <c r="FK76" s="170"/>
      <c r="FL76" s="170"/>
      <c r="FM76" s="170"/>
      <c r="FN76" s="170"/>
      <c r="FO76" s="170"/>
      <c r="FP76" s="170"/>
      <c r="FQ76" s="170"/>
      <c r="FR76" s="170"/>
    </row>
    <row r="77" spans="2:174">
      <c r="B77" s="1159"/>
      <c r="C77" s="1159"/>
      <c r="D77" s="353" t="s">
        <v>34</v>
      </c>
      <c r="E77" s="6" t="s">
        <v>7</v>
      </c>
      <c r="F77" s="409">
        <f>_xlfn.XLOOKUP(L77,[1]VIII_CI_A_1!$AI:$AI,[1]VIII_CI_A_1!$T:$T)</f>
        <v>1.976</v>
      </c>
      <c r="G77" s="346" t="s">
        <v>302</v>
      </c>
      <c r="L77" s="769" t="s">
        <v>1955</v>
      </c>
      <c r="EW77" s="170"/>
      <c r="EX77" s="170"/>
      <c r="EY77" s="170"/>
      <c r="EZ77" s="170"/>
      <c r="FA77" s="170"/>
      <c r="FB77" s="170"/>
      <c r="FC77" s="170"/>
      <c r="FD77" s="170"/>
      <c r="FE77" s="170"/>
      <c r="FF77" s="170"/>
      <c r="FG77" s="170"/>
      <c r="FH77" s="170"/>
      <c r="FI77" s="170"/>
      <c r="FJ77" s="170"/>
      <c r="FK77" s="170"/>
      <c r="FL77" s="170"/>
      <c r="FM77" s="170"/>
      <c r="FN77" s="170"/>
      <c r="FO77" s="170"/>
      <c r="FP77" s="170"/>
      <c r="FQ77" s="170"/>
      <c r="FR77" s="170"/>
    </row>
    <row r="78" spans="2:174">
      <c r="B78" s="1490" t="s">
        <v>677</v>
      </c>
      <c r="C78" s="1490"/>
      <c r="D78" s="1490"/>
      <c r="E78" s="1490"/>
      <c r="F78" s="1490"/>
      <c r="G78" s="1490"/>
      <c r="EW78" s="170"/>
      <c r="EX78" s="170"/>
      <c r="EY78" s="170"/>
      <c r="EZ78" s="170"/>
      <c r="FA78" s="170"/>
      <c r="FB78" s="170"/>
      <c r="FC78" s="170"/>
      <c r="FD78" s="170"/>
      <c r="FE78" s="170"/>
      <c r="FF78" s="170"/>
      <c r="FG78" s="170"/>
      <c r="FH78" s="170"/>
      <c r="FI78" s="170"/>
      <c r="FJ78" s="170"/>
      <c r="FK78" s="170"/>
      <c r="FL78" s="170"/>
      <c r="FM78" s="170"/>
      <c r="FN78" s="170"/>
      <c r="FO78" s="170"/>
      <c r="FP78" s="170"/>
      <c r="FQ78" s="170"/>
      <c r="FR78" s="170"/>
    </row>
    <row r="79" spans="2:174">
      <c r="B79" s="1491" t="s">
        <v>390</v>
      </c>
      <c r="C79" s="1491" t="s">
        <v>661</v>
      </c>
      <c r="D79" s="336" t="s">
        <v>655</v>
      </c>
      <c r="E79" s="347" t="s">
        <v>7</v>
      </c>
      <c r="F79" s="409">
        <f>_xlfn.XLOOKUP(L79,[1]VIII_CI_A_1!$AI:$AI,[1]VIII_CI_A_1!$T:$T)</f>
        <v>3.1709999999999998</v>
      </c>
      <c r="G79" s="346" t="s">
        <v>302</v>
      </c>
      <c r="L79" s="769" t="s">
        <v>1956</v>
      </c>
      <c r="EW79" s="170"/>
      <c r="EX79" s="170"/>
      <c r="EY79" s="170"/>
      <c r="EZ79" s="170"/>
      <c r="FA79" s="170"/>
      <c r="FB79" s="170"/>
      <c r="FC79" s="170"/>
      <c r="FD79" s="170"/>
      <c r="FE79" s="170"/>
      <c r="FF79" s="170"/>
      <c r="FG79" s="170"/>
      <c r="FH79" s="170"/>
      <c r="FI79" s="170"/>
      <c r="FJ79" s="170"/>
      <c r="FK79" s="170"/>
      <c r="FL79" s="170"/>
      <c r="FM79" s="170"/>
      <c r="FN79" s="170"/>
      <c r="FO79" s="170"/>
      <c r="FP79" s="170"/>
      <c r="FQ79" s="170"/>
      <c r="FR79" s="170"/>
    </row>
    <row r="80" spans="2:174">
      <c r="B80" s="1491"/>
      <c r="C80" s="1491"/>
      <c r="D80" s="355" t="s">
        <v>656</v>
      </c>
      <c r="E80" s="347" t="s">
        <v>7</v>
      </c>
      <c r="F80" s="409">
        <f>_xlfn.XLOOKUP(L80,[1]VIII_CI_A_1!$AI:$AI,[1]VIII_CI_A_1!$T:$T)</f>
        <v>3.0199999999999996</v>
      </c>
      <c r="G80" s="346" t="s">
        <v>302</v>
      </c>
      <c r="L80" s="769" t="s">
        <v>1957</v>
      </c>
      <c r="EW80" s="170"/>
      <c r="EX80" s="170"/>
      <c r="EY80" s="170"/>
      <c r="EZ80" s="170"/>
      <c r="FA80" s="170"/>
      <c r="FB80" s="170"/>
      <c r="FC80" s="170"/>
      <c r="FD80" s="170"/>
      <c r="FE80" s="170"/>
      <c r="FF80" s="170"/>
      <c r="FG80" s="170"/>
      <c r="FH80" s="170"/>
      <c r="FI80" s="170"/>
      <c r="FJ80" s="170"/>
      <c r="FK80" s="170"/>
      <c r="FL80" s="170"/>
      <c r="FM80" s="170"/>
      <c r="FN80" s="170"/>
      <c r="FO80" s="170"/>
      <c r="FP80" s="170"/>
      <c r="FQ80" s="170"/>
      <c r="FR80" s="170"/>
    </row>
    <row r="81" spans="2:174">
      <c r="B81" s="1491"/>
      <c r="C81" s="1491"/>
      <c r="D81" s="355" t="s">
        <v>583</v>
      </c>
      <c r="E81" s="347" t="s">
        <v>7</v>
      </c>
      <c r="F81" s="409">
        <f>_xlfn.XLOOKUP(L81,[1]VIII_CI_A_1!$AI:$AI,[1]VIII_CI_A_1!$T:$T)</f>
        <v>2.8761904761904757</v>
      </c>
      <c r="G81" s="346" t="s">
        <v>302</v>
      </c>
      <c r="L81" s="769" t="s">
        <v>1958</v>
      </c>
      <c r="M81" s="171"/>
      <c r="N81" s="171"/>
      <c r="O81" s="74"/>
      <c r="P81" s="5"/>
      <c r="Q81" s="368"/>
      <c r="R81" s="368"/>
      <c r="EW81" s="170"/>
      <c r="EX81" s="170"/>
      <c r="EY81" s="170"/>
      <c r="EZ81" s="170"/>
      <c r="FA81" s="170"/>
      <c r="FB81" s="170"/>
      <c r="FC81" s="170"/>
      <c r="FD81" s="170"/>
      <c r="FE81" s="170"/>
      <c r="FF81" s="170"/>
      <c r="FG81" s="170"/>
      <c r="FH81" s="170"/>
      <c r="FI81" s="170"/>
      <c r="FJ81" s="170"/>
      <c r="FK81" s="170"/>
      <c r="FL81" s="170"/>
      <c r="FM81" s="170"/>
      <c r="FN81" s="170"/>
      <c r="FO81" s="170"/>
      <c r="FP81" s="170"/>
      <c r="FQ81" s="170"/>
      <c r="FR81" s="170"/>
    </row>
    <row r="82" spans="2:174">
      <c r="B82" s="371" t="s">
        <v>653</v>
      </c>
      <c r="C82" s="70"/>
      <c r="D82" s="74"/>
      <c r="E82" s="5"/>
      <c r="F82" s="628"/>
      <c r="G82" s="368"/>
      <c r="M82" s="171"/>
      <c r="N82" s="171"/>
      <c r="O82" s="74"/>
      <c r="P82" s="5"/>
      <c r="Q82" s="368"/>
      <c r="R82" s="368"/>
      <c r="EW82" s="170"/>
      <c r="EX82" s="170"/>
      <c r="EY82" s="170"/>
      <c r="EZ82" s="170"/>
      <c r="FA82" s="170"/>
      <c r="FB82" s="170"/>
      <c r="FC82" s="170"/>
      <c r="FD82" s="170"/>
      <c r="FE82" s="170"/>
      <c r="FF82" s="170"/>
      <c r="FG82" s="170"/>
      <c r="FH82" s="170"/>
      <c r="FI82" s="170"/>
      <c r="FJ82" s="170"/>
      <c r="FK82" s="170"/>
      <c r="FL82" s="170"/>
      <c r="FM82" s="170"/>
      <c r="FN82" s="170"/>
      <c r="FO82" s="170"/>
      <c r="FP82" s="170"/>
      <c r="FQ82" s="170"/>
      <c r="FR82" s="170"/>
    </row>
    <row r="83" spans="2:174" ht="99" customHeight="1">
      <c r="B83" s="629"/>
      <c r="C83" s="1485" t="s">
        <v>2845</v>
      </c>
      <c r="D83" s="1485"/>
      <c r="E83" s="1485"/>
      <c r="F83" s="1485"/>
      <c r="G83" s="1485"/>
      <c r="M83" s="171"/>
      <c r="N83" s="171"/>
      <c r="O83" s="74"/>
      <c r="P83" s="5"/>
      <c r="Q83" s="368"/>
      <c r="R83" s="368"/>
      <c r="EW83" s="170"/>
      <c r="EX83" s="170"/>
      <c r="EY83" s="170"/>
      <c r="EZ83" s="170"/>
      <c r="FA83" s="170"/>
      <c r="FB83" s="170"/>
      <c r="FC83" s="170"/>
      <c r="FD83" s="170"/>
      <c r="FE83" s="170"/>
      <c r="FF83" s="170"/>
      <c r="FG83" s="170"/>
      <c r="FH83" s="170"/>
      <c r="FI83" s="170"/>
      <c r="FJ83" s="170"/>
      <c r="FK83" s="170"/>
      <c r="FL83" s="170"/>
      <c r="FM83" s="170"/>
      <c r="FN83" s="170"/>
      <c r="FO83" s="170"/>
      <c r="FP83" s="170"/>
      <c r="FQ83" s="170"/>
      <c r="FR83" s="170"/>
    </row>
    <row r="84" spans="2:174" ht="90.6" customHeight="1">
      <c r="B84" s="629"/>
      <c r="C84" s="1486" t="s">
        <v>2922</v>
      </c>
      <c r="D84" s="1486"/>
      <c r="E84" s="1486"/>
      <c r="F84" s="1486"/>
      <c r="G84" s="1486"/>
      <c r="M84" s="171"/>
      <c r="N84" s="171"/>
      <c r="O84" s="74"/>
      <c r="P84" s="5"/>
      <c r="Q84" s="368"/>
      <c r="R84" s="368"/>
      <c r="EW84" s="170"/>
      <c r="EX84" s="170"/>
      <c r="EY84" s="170"/>
      <c r="EZ84" s="170"/>
      <c r="FA84" s="170"/>
      <c r="FB84" s="170"/>
      <c r="FC84" s="170"/>
      <c r="FD84" s="170"/>
      <c r="FE84" s="170"/>
      <c r="FF84" s="170"/>
      <c r="FG84" s="170"/>
      <c r="FH84" s="170"/>
      <c r="FI84" s="170"/>
      <c r="FJ84" s="170"/>
      <c r="FK84" s="170"/>
      <c r="FL84" s="170"/>
      <c r="FM84" s="170"/>
      <c r="FN84" s="170"/>
      <c r="FO84" s="170"/>
      <c r="FP84" s="170"/>
      <c r="FQ84" s="170"/>
      <c r="FR84" s="170"/>
    </row>
    <row r="85" spans="2:174">
      <c r="B85" s="175"/>
      <c r="C85" s="1486" t="s">
        <v>2705</v>
      </c>
      <c r="D85" s="1486"/>
      <c r="E85" s="1486"/>
      <c r="F85" s="1486"/>
      <c r="G85" s="1486"/>
      <c r="M85" s="171"/>
      <c r="N85" s="171"/>
      <c r="O85" s="163"/>
      <c r="P85" s="5"/>
      <c r="Q85" s="368"/>
      <c r="R85" s="368"/>
      <c r="EW85" s="170"/>
      <c r="EX85" s="170"/>
      <c r="EY85" s="170"/>
      <c r="EZ85" s="170"/>
      <c r="FA85" s="170"/>
      <c r="FB85" s="170"/>
      <c r="FC85" s="170"/>
      <c r="FD85" s="170"/>
      <c r="FE85" s="170"/>
      <c r="FF85" s="170"/>
      <c r="FG85" s="170"/>
      <c r="FH85" s="170"/>
      <c r="FI85" s="170"/>
      <c r="FJ85" s="170"/>
      <c r="FK85" s="170"/>
      <c r="FL85" s="170"/>
      <c r="FM85" s="170"/>
      <c r="FN85" s="170"/>
      <c r="FO85" s="170"/>
      <c r="FP85" s="170"/>
      <c r="FQ85" s="170"/>
      <c r="FR85" s="170"/>
    </row>
    <row r="86" spans="2:174" ht="27.75" customHeight="1">
      <c r="B86" s="371"/>
      <c r="C86" s="1485" t="s">
        <v>2806</v>
      </c>
      <c r="D86" s="1485"/>
      <c r="E86" s="1485"/>
      <c r="F86" s="1485"/>
      <c r="G86" s="1485"/>
      <c r="H86" s="171"/>
      <c r="I86" s="171"/>
      <c r="J86" s="171"/>
      <c r="K86" s="171"/>
      <c r="L86" s="171"/>
      <c r="M86" s="171"/>
      <c r="N86" s="171"/>
      <c r="O86" s="74"/>
      <c r="P86" s="5"/>
      <c r="Q86" s="368"/>
      <c r="R86" s="368"/>
      <c r="EW86" s="170"/>
      <c r="EX86" s="170"/>
      <c r="EY86" s="170"/>
      <c r="EZ86" s="170"/>
      <c r="FA86" s="170"/>
      <c r="FB86" s="170"/>
      <c r="FC86" s="170"/>
      <c r="FD86" s="170"/>
      <c r="FE86" s="170"/>
      <c r="FF86" s="170"/>
      <c r="FG86" s="170"/>
      <c r="FH86" s="170"/>
      <c r="FI86" s="170"/>
      <c r="FJ86" s="170"/>
      <c r="FK86" s="170"/>
      <c r="FL86" s="170"/>
      <c r="FM86" s="170"/>
      <c r="FN86" s="170"/>
      <c r="FO86" s="170"/>
      <c r="FP86" s="170"/>
      <c r="FQ86" s="170"/>
      <c r="FR86" s="170"/>
    </row>
    <row r="87" spans="2:174" ht="45.75" customHeight="1">
      <c r="B87" s="371"/>
      <c r="C87" s="1486" t="s">
        <v>907</v>
      </c>
      <c r="D87" s="1486"/>
      <c r="E87" s="1486"/>
      <c r="F87" s="1486"/>
      <c r="G87" s="1486"/>
      <c r="M87" s="171"/>
      <c r="N87" s="171"/>
      <c r="O87" s="74"/>
      <c r="P87" s="5"/>
      <c r="Q87" s="368"/>
      <c r="R87" s="368"/>
      <c r="EW87" s="170"/>
      <c r="EX87" s="170"/>
      <c r="EY87" s="170"/>
      <c r="EZ87" s="170"/>
      <c r="FA87" s="170"/>
      <c r="FB87" s="170"/>
      <c r="FC87" s="170"/>
      <c r="FD87" s="170"/>
      <c r="FE87" s="170"/>
      <c r="FF87" s="170"/>
      <c r="FG87" s="170"/>
      <c r="FH87" s="170"/>
      <c r="FI87" s="170"/>
      <c r="FJ87" s="170"/>
      <c r="FK87" s="170"/>
      <c r="FL87" s="170"/>
      <c r="FM87" s="170"/>
      <c r="FN87" s="170"/>
      <c r="FO87" s="170"/>
      <c r="FP87" s="170"/>
      <c r="FQ87" s="170"/>
      <c r="FR87" s="170"/>
    </row>
    <row r="88" spans="2:174" ht="26.25" customHeight="1">
      <c r="C88" s="1504" t="s">
        <v>2825</v>
      </c>
      <c r="D88" s="1504"/>
      <c r="E88" s="1504"/>
      <c r="F88" s="1504"/>
      <c r="G88" s="1504"/>
    </row>
    <row r="89" spans="2:174">
      <c r="C89" s="1503"/>
      <c r="D89" s="1503"/>
      <c r="E89" s="1503"/>
      <c r="F89" s="1503"/>
      <c r="G89" s="1503"/>
    </row>
  </sheetData>
  <mergeCells count="48">
    <mergeCell ref="C86:G86"/>
    <mergeCell ref="C85:G85"/>
    <mergeCell ref="C89:G89"/>
    <mergeCell ref="C25:C28"/>
    <mergeCell ref="B25:B28"/>
    <mergeCell ref="C88:G88"/>
    <mergeCell ref="B33:B36"/>
    <mergeCell ref="C33:C36"/>
    <mergeCell ref="B37:B40"/>
    <mergeCell ref="C37:C40"/>
    <mergeCell ref="C54:C57"/>
    <mergeCell ref="C87:G87"/>
    <mergeCell ref="B41:G41"/>
    <mergeCell ref="B50:B53"/>
    <mergeCell ref="C50:C53"/>
    <mergeCell ref="B66:B69"/>
    <mergeCell ref="C66:C69"/>
    <mergeCell ref="B58:B61"/>
    <mergeCell ref="B62:B65"/>
    <mergeCell ref="B8:G8"/>
    <mergeCell ref="B21:E21"/>
    <mergeCell ref="F21:G21"/>
    <mergeCell ref="F14:G14"/>
    <mergeCell ref="C22:C24"/>
    <mergeCell ref="A1:G2"/>
    <mergeCell ref="B3:G3"/>
    <mergeCell ref="B4:G4"/>
    <mergeCell ref="E6:E7"/>
    <mergeCell ref="F6:G6"/>
    <mergeCell ref="D6:D7"/>
    <mergeCell ref="B6:B7"/>
    <mergeCell ref="C6:C7"/>
    <mergeCell ref="C83:G83"/>
    <mergeCell ref="C84:G84"/>
    <mergeCell ref="C58:C61"/>
    <mergeCell ref="C62:C65"/>
    <mergeCell ref="B14:E14"/>
    <mergeCell ref="B70:B73"/>
    <mergeCell ref="C70:C73"/>
    <mergeCell ref="B78:G78"/>
    <mergeCell ref="C79:C81"/>
    <mergeCell ref="B79:B81"/>
    <mergeCell ref="B74:B77"/>
    <mergeCell ref="C74:C77"/>
    <mergeCell ref="C29:C32"/>
    <mergeCell ref="B22:B24"/>
    <mergeCell ref="B29:B32"/>
    <mergeCell ref="B54:B57"/>
  </mergeCells>
  <phoneticPr fontId="71" type="noConversion"/>
  <pageMargins left="0.23622047244094491" right="0.23622047244094491" top="0.74803149606299213" bottom="0.74803149606299213" header="0.31496062992125984" footer="0.31496062992125984"/>
  <pageSetup paperSize="9" scale="90" firstPageNumber="135" fitToHeight="0" orientation="portrait" useFirstPageNumber="1" r:id="rId1"/>
  <headerFooter>
    <oddHeader>&amp;CDRAFT</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aie24">
    <tabColor rgb="FFFF0000"/>
    <pageSetUpPr fitToPage="1"/>
  </sheetPr>
  <dimension ref="B1:FQ51"/>
  <sheetViews>
    <sheetView zoomScale="80" zoomScaleNormal="85" workbookViewId="0">
      <selection activeCell="N60" sqref="N60"/>
    </sheetView>
  </sheetViews>
  <sheetFormatPr defaultColWidth="9" defaultRowHeight="12.75"/>
  <cols>
    <col min="1" max="1" width="9" style="175"/>
    <col min="2" max="2" width="4.42578125" style="170" customWidth="1"/>
    <col min="3" max="3" width="36.28515625" style="170" customWidth="1"/>
    <col min="4" max="4" width="15.7109375" style="170" customWidth="1"/>
    <col min="5" max="5" width="13" style="170" customWidth="1"/>
    <col min="6" max="7" width="11.7109375" style="170" customWidth="1"/>
    <col min="8" max="8" width="9.140625" style="170"/>
    <col min="9" max="9" width="17.42578125" style="170" hidden="1" customWidth="1"/>
    <col min="10" max="159" width="9.140625" style="170"/>
    <col min="160" max="174" width="9.140625" style="175"/>
    <col min="175" max="175" width="4.42578125" style="175" customWidth="1"/>
    <col min="176" max="176" width="32.28515625" style="175" customWidth="1"/>
    <col min="177" max="177" width="8.7109375" style="175" customWidth="1"/>
    <col min="178" max="181" width="7" style="175" customWidth="1"/>
    <col min="182" max="182" width="8.140625" style="175" customWidth="1"/>
    <col min="183" max="185" width="8.85546875" style="175" customWidth="1"/>
    <col min="186" max="186" width="9.140625" style="175"/>
    <col min="187" max="189" width="9.28515625" style="175" customWidth="1"/>
    <col min="190" max="430" width="9.140625" style="175"/>
    <col min="431" max="431" width="4.42578125" style="175" customWidth="1"/>
    <col min="432" max="432" width="32.28515625" style="175" customWidth="1"/>
    <col min="433" max="433" width="8.7109375" style="175" customWidth="1"/>
    <col min="434" max="437" width="7" style="175" customWidth="1"/>
    <col min="438" max="438" width="8.140625" style="175" customWidth="1"/>
    <col min="439" max="441" width="8.85546875" style="175" customWidth="1"/>
    <col min="442" max="442" width="9.140625" style="175"/>
    <col min="443" max="445" width="9.28515625" style="175" customWidth="1"/>
    <col min="446" max="686" width="9.140625" style="175"/>
    <col min="687" max="687" width="4.42578125" style="175" customWidth="1"/>
    <col min="688" max="688" width="32.28515625" style="175" customWidth="1"/>
    <col min="689" max="689" width="8.7109375" style="175" customWidth="1"/>
    <col min="690" max="693" width="7" style="175" customWidth="1"/>
    <col min="694" max="694" width="8.140625" style="175" customWidth="1"/>
    <col min="695" max="697" width="8.85546875" style="175" customWidth="1"/>
    <col min="698" max="698" width="9.140625" style="175"/>
    <col min="699" max="701" width="9.28515625" style="175" customWidth="1"/>
    <col min="702" max="942" width="9.140625" style="175"/>
    <col min="943" max="943" width="4.42578125" style="175" customWidth="1"/>
    <col min="944" max="944" width="32.28515625" style="175" customWidth="1"/>
    <col min="945" max="945" width="8.7109375" style="175" customWidth="1"/>
    <col min="946" max="949" width="7" style="175" customWidth="1"/>
    <col min="950" max="950" width="8.140625" style="175" customWidth="1"/>
    <col min="951" max="953" width="8.85546875" style="175" customWidth="1"/>
    <col min="954" max="954" width="9.140625" style="175"/>
    <col min="955" max="957" width="9.28515625" style="175" customWidth="1"/>
    <col min="958" max="1198" width="9.140625" style="175"/>
    <col min="1199" max="1199" width="4.42578125" style="175" customWidth="1"/>
    <col min="1200" max="1200" width="32.28515625" style="175" customWidth="1"/>
    <col min="1201" max="1201" width="8.7109375" style="175" customWidth="1"/>
    <col min="1202" max="1205" width="7" style="175" customWidth="1"/>
    <col min="1206" max="1206" width="8.140625" style="175" customWidth="1"/>
    <col min="1207" max="1209" width="8.85546875" style="175" customWidth="1"/>
    <col min="1210" max="1210" width="9.140625" style="175"/>
    <col min="1211" max="1213" width="9.28515625" style="175" customWidth="1"/>
    <col min="1214" max="1454" width="9.140625" style="175"/>
    <col min="1455" max="1455" width="4.42578125" style="175" customWidth="1"/>
    <col min="1456" max="1456" width="32.28515625" style="175" customWidth="1"/>
    <col min="1457" max="1457" width="8.7109375" style="175" customWidth="1"/>
    <col min="1458" max="1461" width="7" style="175" customWidth="1"/>
    <col min="1462" max="1462" width="8.140625" style="175" customWidth="1"/>
    <col min="1463" max="1465" width="8.85546875" style="175" customWidth="1"/>
    <col min="1466" max="1466" width="9.140625" style="175"/>
    <col min="1467" max="1469" width="9.28515625" style="175" customWidth="1"/>
    <col min="1470" max="1710" width="9.140625" style="175"/>
    <col min="1711" max="1711" width="4.42578125" style="175" customWidth="1"/>
    <col min="1712" max="1712" width="32.28515625" style="175" customWidth="1"/>
    <col min="1713" max="1713" width="8.7109375" style="175" customWidth="1"/>
    <col min="1714" max="1717" width="7" style="175" customWidth="1"/>
    <col min="1718" max="1718" width="8.140625" style="175" customWidth="1"/>
    <col min="1719" max="1721" width="8.85546875" style="175" customWidth="1"/>
    <col min="1722" max="1722" width="9.140625" style="175"/>
    <col min="1723" max="1725" width="9.28515625" style="175" customWidth="1"/>
    <col min="1726" max="1966" width="9.140625" style="175"/>
    <col min="1967" max="1967" width="4.42578125" style="175" customWidth="1"/>
    <col min="1968" max="1968" width="32.28515625" style="175" customWidth="1"/>
    <col min="1969" max="1969" width="8.7109375" style="175" customWidth="1"/>
    <col min="1970" max="1973" width="7" style="175" customWidth="1"/>
    <col min="1974" max="1974" width="8.140625" style="175" customWidth="1"/>
    <col min="1975" max="1977" width="8.85546875" style="175" customWidth="1"/>
    <col min="1978" max="1978" width="9.140625" style="175"/>
    <col min="1979" max="1981" width="9.28515625" style="175" customWidth="1"/>
    <col min="1982" max="2222" width="9.140625" style="175"/>
    <col min="2223" max="2223" width="4.42578125" style="175" customWidth="1"/>
    <col min="2224" max="2224" width="32.28515625" style="175" customWidth="1"/>
    <col min="2225" max="2225" width="8.7109375" style="175" customWidth="1"/>
    <col min="2226" max="2229" width="7" style="175" customWidth="1"/>
    <col min="2230" max="2230" width="8.140625" style="175" customWidth="1"/>
    <col min="2231" max="2233" width="8.85546875" style="175" customWidth="1"/>
    <col min="2234" max="2234" width="9.140625" style="175"/>
    <col min="2235" max="2237" width="9.28515625" style="175" customWidth="1"/>
    <col min="2238" max="2478" width="9.140625" style="175"/>
    <col min="2479" max="2479" width="4.42578125" style="175" customWidth="1"/>
    <col min="2480" max="2480" width="32.28515625" style="175" customWidth="1"/>
    <col min="2481" max="2481" width="8.7109375" style="175" customWidth="1"/>
    <col min="2482" max="2485" width="7" style="175" customWidth="1"/>
    <col min="2486" max="2486" width="8.140625" style="175" customWidth="1"/>
    <col min="2487" max="2489" width="8.85546875" style="175" customWidth="1"/>
    <col min="2490" max="2490" width="9.140625" style="175"/>
    <col min="2491" max="2493" width="9.28515625" style="175" customWidth="1"/>
    <col min="2494" max="2734" width="9.140625" style="175"/>
    <col min="2735" max="2735" width="4.42578125" style="175" customWidth="1"/>
    <col min="2736" max="2736" width="32.28515625" style="175" customWidth="1"/>
    <col min="2737" max="2737" width="8.7109375" style="175" customWidth="1"/>
    <col min="2738" max="2741" width="7" style="175" customWidth="1"/>
    <col min="2742" max="2742" width="8.140625" style="175" customWidth="1"/>
    <col min="2743" max="2745" width="8.85546875" style="175" customWidth="1"/>
    <col min="2746" max="2746" width="9.140625" style="175"/>
    <col min="2747" max="2749" width="9.28515625" style="175" customWidth="1"/>
    <col min="2750" max="2990" width="9.140625" style="175"/>
    <col min="2991" max="2991" width="4.42578125" style="175" customWidth="1"/>
    <col min="2992" max="2992" width="32.28515625" style="175" customWidth="1"/>
    <col min="2993" max="2993" width="8.7109375" style="175" customWidth="1"/>
    <col min="2994" max="2997" width="7" style="175" customWidth="1"/>
    <col min="2998" max="2998" width="8.140625" style="175" customWidth="1"/>
    <col min="2999" max="3001" width="8.85546875" style="175" customWidth="1"/>
    <col min="3002" max="3002" width="9.140625" style="175"/>
    <col min="3003" max="3005" width="9.28515625" style="175" customWidth="1"/>
    <col min="3006" max="3246" width="9.140625" style="175"/>
    <col min="3247" max="3247" width="4.42578125" style="175" customWidth="1"/>
    <col min="3248" max="3248" width="32.28515625" style="175" customWidth="1"/>
    <col min="3249" max="3249" width="8.7109375" style="175" customWidth="1"/>
    <col min="3250" max="3253" width="7" style="175" customWidth="1"/>
    <col min="3254" max="3254" width="8.140625" style="175" customWidth="1"/>
    <col min="3255" max="3257" width="8.85546875" style="175" customWidth="1"/>
    <col min="3258" max="3258" width="9.140625" style="175"/>
    <col min="3259" max="3261" width="9.28515625" style="175" customWidth="1"/>
    <col min="3262" max="3502" width="9.140625" style="175"/>
    <col min="3503" max="3503" width="4.42578125" style="175" customWidth="1"/>
    <col min="3504" max="3504" width="32.28515625" style="175" customWidth="1"/>
    <col min="3505" max="3505" width="8.7109375" style="175" customWidth="1"/>
    <col min="3506" max="3509" width="7" style="175" customWidth="1"/>
    <col min="3510" max="3510" width="8.140625" style="175" customWidth="1"/>
    <col min="3511" max="3513" width="8.85546875" style="175" customWidth="1"/>
    <col min="3514" max="3514" width="9.140625" style="175"/>
    <col min="3515" max="3517" width="9.28515625" style="175" customWidth="1"/>
    <col min="3518" max="3758" width="9.140625" style="175"/>
    <col min="3759" max="3759" width="4.42578125" style="175" customWidth="1"/>
    <col min="3760" max="3760" width="32.28515625" style="175" customWidth="1"/>
    <col min="3761" max="3761" width="8.7109375" style="175" customWidth="1"/>
    <col min="3762" max="3765" width="7" style="175" customWidth="1"/>
    <col min="3766" max="3766" width="8.140625" style="175" customWidth="1"/>
    <col min="3767" max="3769" width="8.85546875" style="175" customWidth="1"/>
    <col min="3770" max="3770" width="9.140625" style="175"/>
    <col min="3771" max="3773" width="9.28515625" style="175" customWidth="1"/>
    <col min="3774" max="4014" width="9.140625" style="175"/>
    <col min="4015" max="4015" width="4.42578125" style="175" customWidth="1"/>
    <col min="4016" max="4016" width="32.28515625" style="175" customWidth="1"/>
    <col min="4017" max="4017" width="8.7109375" style="175" customWidth="1"/>
    <col min="4018" max="4021" width="7" style="175" customWidth="1"/>
    <col min="4022" max="4022" width="8.140625" style="175" customWidth="1"/>
    <col min="4023" max="4025" width="8.85546875" style="175" customWidth="1"/>
    <col min="4026" max="4026" width="9.140625" style="175"/>
    <col min="4027" max="4029" width="9.28515625" style="175" customWidth="1"/>
    <col min="4030" max="4270" width="9.140625" style="175"/>
    <col min="4271" max="4271" width="4.42578125" style="175" customWidth="1"/>
    <col min="4272" max="4272" width="32.28515625" style="175" customWidth="1"/>
    <col min="4273" max="4273" width="8.7109375" style="175" customWidth="1"/>
    <col min="4274" max="4277" width="7" style="175" customWidth="1"/>
    <col min="4278" max="4278" width="8.140625" style="175" customWidth="1"/>
    <col min="4279" max="4281" width="8.85546875" style="175" customWidth="1"/>
    <col min="4282" max="4282" width="9.140625" style="175"/>
    <col min="4283" max="4285" width="9.28515625" style="175" customWidth="1"/>
    <col min="4286" max="4526" width="9.140625" style="175"/>
    <col min="4527" max="4527" width="4.42578125" style="175" customWidth="1"/>
    <col min="4528" max="4528" width="32.28515625" style="175" customWidth="1"/>
    <col min="4529" max="4529" width="8.7109375" style="175" customWidth="1"/>
    <col min="4530" max="4533" width="7" style="175" customWidth="1"/>
    <col min="4534" max="4534" width="8.140625" style="175" customWidth="1"/>
    <col min="4535" max="4537" width="8.85546875" style="175" customWidth="1"/>
    <col min="4538" max="4538" width="9.140625" style="175"/>
    <col min="4539" max="4541" width="9.28515625" style="175" customWidth="1"/>
    <col min="4542" max="4782" width="9.140625" style="175"/>
    <col min="4783" max="4783" width="4.42578125" style="175" customWidth="1"/>
    <col min="4784" max="4784" width="32.28515625" style="175" customWidth="1"/>
    <col min="4785" max="4785" width="8.7109375" style="175" customWidth="1"/>
    <col min="4786" max="4789" width="7" style="175" customWidth="1"/>
    <col min="4790" max="4790" width="8.140625" style="175" customWidth="1"/>
    <col min="4791" max="4793" width="8.85546875" style="175" customWidth="1"/>
    <col min="4794" max="4794" width="9.140625" style="175"/>
    <col min="4795" max="4797" width="9.28515625" style="175" customWidth="1"/>
    <col min="4798" max="5038" width="9.140625" style="175"/>
    <col min="5039" max="5039" width="4.42578125" style="175" customWidth="1"/>
    <col min="5040" max="5040" width="32.28515625" style="175" customWidth="1"/>
    <col min="5041" max="5041" width="8.7109375" style="175" customWidth="1"/>
    <col min="5042" max="5045" width="7" style="175" customWidth="1"/>
    <col min="5046" max="5046" width="8.140625" style="175" customWidth="1"/>
    <col min="5047" max="5049" width="8.85546875" style="175" customWidth="1"/>
    <col min="5050" max="5050" width="9.140625" style="175"/>
    <col min="5051" max="5053" width="9.28515625" style="175" customWidth="1"/>
    <col min="5054" max="5294" width="9.140625" style="175"/>
    <col min="5295" max="5295" width="4.42578125" style="175" customWidth="1"/>
    <col min="5296" max="5296" width="32.28515625" style="175" customWidth="1"/>
    <col min="5297" max="5297" width="8.7109375" style="175" customWidth="1"/>
    <col min="5298" max="5301" width="7" style="175" customWidth="1"/>
    <col min="5302" max="5302" width="8.140625" style="175" customWidth="1"/>
    <col min="5303" max="5305" width="8.85546875" style="175" customWidth="1"/>
    <col min="5306" max="5306" width="9.140625" style="175"/>
    <col min="5307" max="5309" width="9.28515625" style="175" customWidth="1"/>
    <col min="5310" max="5550" width="9.140625" style="175"/>
    <col min="5551" max="5551" width="4.42578125" style="175" customWidth="1"/>
    <col min="5552" max="5552" width="32.28515625" style="175" customWidth="1"/>
    <col min="5553" max="5553" width="8.7109375" style="175" customWidth="1"/>
    <col min="5554" max="5557" width="7" style="175" customWidth="1"/>
    <col min="5558" max="5558" width="8.140625" style="175" customWidth="1"/>
    <col min="5559" max="5561" width="8.85546875" style="175" customWidth="1"/>
    <col min="5562" max="5562" width="9.140625" style="175"/>
    <col min="5563" max="5565" width="9.28515625" style="175" customWidth="1"/>
    <col min="5566" max="5806" width="9.140625" style="175"/>
    <col min="5807" max="5807" width="4.42578125" style="175" customWidth="1"/>
    <col min="5808" max="5808" width="32.28515625" style="175" customWidth="1"/>
    <col min="5809" max="5809" width="8.7109375" style="175" customWidth="1"/>
    <col min="5810" max="5813" width="7" style="175" customWidth="1"/>
    <col min="5814" max="5814" width="8.140625" style="175" customWidth="1"/>
    <col min="5815" max="5817" width="8.85546875" style="175" customWidth="1"/>
    <col min="5818" max="5818" width="9.140625" style="175"/>
    <col min="5819" max="5821" width="9.28515625" style="175" customWidth="1"/>
    <col min="5822" max="6062" width="9.140625" style="175"/>
    <col min="6063" max="6063" width="4.42578125" style="175" customWidth="1"/>
    <col min="6064" max="6064" width="32.28515625" style="175" customWidth="1"/>
    <col min="6065" max="6065" width="8.7109375" style="175" customWidth="1"/>
    <col min="6066" max="6069" width="7" style="175" customWidth="1"/>
    <col min="6070" max="6070" width="8.140625" style="175" customWidth="1"/>
    <col min="6071" max="6073" width="8.85546875" style="175" customWidth="1"/>
    <col min="6074" max="6074" width="9.140625" style="175"/>
    <col min="6075" max="6077" width="9.28515625" style="175" customWidth="1"/>
    <col min="6078" max="6318" width="9.140625" style="175"/>
    <col min="6319" max="6319" width="4.42578125" style="175" customWidth="1"/>
    <col min="6320" max="6320" width="32.28515625" style="175" customWidth="1"/>
    <col min="6321" max="6321" width="8.7109375" style="175" customWidth="1"/>
    <col min="6322" max="6325" width="7" style="175" customWidth="1"/>
    <col min="6326" max="6326" width="8.140625" style="175" customWidth="1"/>
    <col min="6327" max="6329" width="8.85546875" style="175" customWidth="1"/>
    <col min="6330" max="6330" width="9.140625" style="175"/>
    <col min="6331" max="6333" width="9.28515625" style="175" customWidth="1"/>
    <col min="6334" max="6574" width="9.140625" style="175"/>
    <col min="6575" max="6575" width="4.42578125" style="175" customWidth="1"/>
    <col min="6576" max="6576" width="32.28515625" style="175" customWidth="1"/>
    <col min="6577" max="6577" width="8.7109375" style="175" customWidth="1"/>
    <col min="6578" max="6581" width="7" style="175" customWidth="1"/>
    <col min="6582" max="6582" width="8.140625" style="175" customWidth="1"/>
    <col min="6583" max="6585" width="8.85546875" style="175" customWidth="1"/>
    <col min="6586" max="6586" width="9.140625" style="175"/>
    <col min="6587" max="6589" width="9.28515625" style="175" customWidth="1"/>
    <col min="6590" max="6830" width="9.140625" style="175"/>
    <col min="6831" max="6831" width="4.42578125" style="175" customWidth="1"/>
    <col min="6832" max="6832" width="32.28515625" style="175" customWidth="1"/>
    <col min="6833" max="6833" width="8.7109375" style="175" customWidth="1"/>
    <col min="6834" max="6837" width="7" style="175" customWidth="1"/>
    <col min="6838" max="6838" width="8.140625" style="175" customWidth="1"/>
    <col min="6839" max="6841" width="8.85546875" style="175" customWidth="1"/>
    <col min="6842" max="6842" width="9.140625" style="175"/>
    <col min="6843" max="6845" width="9.28515625" style="175" customWidth="1"/>
    <col min="6846" max="7086" width="9.140625" style="175"/>
    <col min="7087" max="7087" width="4.42578125" style="175" customWidth="1"/>
    <col min="7088" max="7088" width="32.28515625" style="175" customWidth="1"/>
    <col min="7089" max="7089" width="8.7109375" style="175" customWidth="1"/>
    <col min="7090" max="7093" width="7" style="175" customWidth="1"/>
    <col min="7094" max="7094" width="8.140625" style="175" customWidth="1"/>
    <col min="7095" max="7097" width="8.85546875" style="175" customWidth="1"/>
    <col min="7098" max="7098" width="9.140625" style="175"/>
    <col min="7099" max="7101" width="9.28515625" style="175" customWidth="1"/>
    <col min="7102" max="7342" width="9.140625" style="175"/>
    <col min="7343" max="7343" width="4.42578125" style="175" customWidth="1"/>
    <col min="7344" max="7344" width="32.28515625" style="175" customWidth="1"/>
    <col min="7345" max="7345" width="8.7109375" style="175" customWidth="1"/>
    <col min="7346" max="7349" width="7" style="175" customWidth="1"/>
    <col min="7350" max="7350" width="8.140625" style="175" customWidth="1"/>
    <col min="7351" max="7353" width="8.85546875" style="175" customWidth="1"/>
    <col min="7354" max="7354" width="9.140625" style="175"/>
    <col min="7355" max="7357" width="9.28515625" style="175" customWidth="1"/>
    <col min="7358" max="7598" width="9.140625" style="175"/>
    <col min="7599" max="7599" width="4.42578125" style="175" customWidth="1"/>
    <col min="7600" max="7600" width="32.28515625" style="175" customWidth="1"/>
    <col min="7601" max="7601" width="8.7109375" style="175" customWidth="1"/>
    <col min="7602" max="7605" width="7" style="175" customWidth="1"/>
    <col min="7606" max="7606" width="8.140625" style="175" customWidth="1"/>
    <col min="7607" max="7609" width="8.85546875" style="175" customWidth="1"/>
    <col min="7610" max="7610" width="9.140625" style="175"/>
    <col min="7611" max="7613" width="9.28515625" style="175" customWidth="1"/>
    <col min="7614" max="7854" width="9.140625" style="175"/>
    <col min="7855" max="7855" width="4.42578125" style="175" customWidth="1"/>
    <col min="7856" max="7856" width="32.28515625" style="175" customWidth="1"/>
    <col min="7857" max="7857" width="8.7109375" style="175" customWidth="1"/>
    <col min="7858" max="7861" width="7" style="175" customWidth="1"/>
    <col min="7862" max="7862" width="8.140625" style="175" customWidth="1"/>
    <col min="7863" max="7865" width="8.85546875" style="175" customWidth="1"/>
    <col min="7866" max="7866" width="9.140625" style="175"/>
    <col min="7867" max="7869" width="9.28515625" style="175" customWidth="1"/>
    <col min="7870" max="8110" width="9.140625" style="175"/>
    <col min="8111" max="8111" width="4.42578125" style="175" customWidth="1"/>
    <col min="8112" max="8112" width="32.28515625" style="175" customWidth="1"/>
    <col min="8113" max="8113" width="8.7109375" style="175" customWidth="1"/>
    <col min="8114" max="8117" width="7" style="175" customWidth="1"/>
    <col min="8118" max="8118" width="8.140625" style="175" customWidth="1"/>
    <col min="8119" max="8121" width="8.85546875" style="175" customWidth="1"/>
    <col min="8122" max="8122" width="9.140625" style="175"/>
    <col min="8123" max="8125" width="9.28515625" style="175" customWidth="1"/>
    <col min="8126" max="8366" width="9.140625" style="175"/>
    <col min="8367" max="8367" width="4.42578125" style="175" customWidth="1"/>
    <col min="8368" max="8368" width="32.28515625" style="175" customWidth="1"/>
    <col min="8369" max="8369" width="8.7109375" style="175" customWidth="1"/>
    <col min="8370" max="8373" width="7" style="175" customWidth="1"/>
    <col min="8374" max="8374" width="8.140625" style="175" customWidth="1"/>
    <col min="8375" max="8377" width="8.85546875" style="175" customWidth="1"/>
    <col min="8378" max="8378" width="9.140625" style="175"/>
    <col min="8379" max="8381" width="9.28515625" style="175" customWidth="1"/>
    <col min="8382" max="8622" width="9.140625" style="175"/>
    <col min="8623" max="8623" width="4.42578125" style="175" customWidth="1"/>
    <col min="8624" max="8624" width="32.28515625" style="175" customWidth="1"/>
    <col min="8625" max="8625" width="8.7109375" style="175" customWidth="1"/>
    <col min="8626" max="8629" width="7" style="175" customWidth="1"/>
    <col min="8630" max="8630" width="8.140625" style="175" customWidth="1"/>
    <col min="8631" max="8633" width="8.85546875" style="175" customWidth="1"/>
    <col min="8634" max="8634" width="9.140625" style="175"/>
    <col min="8635" max="8637" width="9.28515625" style="175" customWidth="1"/>
    <col min="8638" max="8878" width="9.140625" style="175"/>
    <col min="8879" max="8879" width="4.42578125" style="175" customWidth="1"/>
    <col min="8880" max="8880" width="32.28515625" style="175" customWidth="1"/>
    <col min="8881" max="8881" width="8.7109375" style="175" customWidth="1"/>
    <col min="8882" max="8885" width="7" style="175" customWidth="1"/>
    <col min="8886" max="8886" width="8.140625" style="175" customWidth="1"/>
    <col min="8887" max="8889" width="8.85546875" style="175" customWidth="1"/>
    <col min="8890" max="8890" width="9.140625" style="175"/>
    <col min="8891" max="8893" width="9.28515625" style="175" customWidth="1"/>
    <col min="8894" max="9134" width="9.140625" style="175"/>
    <col min="9135" max="9135" width="4.42578125" style="175" customWidth="1"/>
    <col min="9136" max="9136" width="32.28515625" style="175" customWidth="1"/>
    <col min="9137" max="9137" width="8.7109375" style="175" customWidth="1"/>
    <col min="9138" max="9141" width="7" style="175" customWidth="1"/>
    <col min="9142" max="9142" width="8.140625" style="175" customWidth="1"/>
    <col min="9143" max="9145" width="8.85546875" style="175" customWidth="1"/>
    <col min="9146" max="9146" width="9.140625" style="175"/>
    <col min="9147" max="9149" width="9.28515625" style="175" customWidth="1"/>
    <col min="9150" max="9390" width="9.140625" style="175"/>
    <col min="9391" max="9391" width="4.42578125" style="175" customWidth="1"/>
    <col min="9392" max="9392" width="32.28515625" style="175" customWidth="1"/>
    <col min="9393" max="9393" width="8.7109375" style="175" customWidth="1"/>
    <col min="9394" max="9397" width="7" style="175" customWidth="1"/>
    <col min="9398" max="9398" width="8.140625" style="175" customWidth="1"/>
    <col min="9399" max="9401" width="8.85546875" style="175" customWidth="1"/>
    <col min="9402" max="9402" width="9.140625" style="175"/>
    <col min="9403" max="9405" width="9.28515625" style="175" customWidth="1"/>
    <col min="9406" max="9646" width="9.140625" style="175"/>
    <col min="9647" max="9647" width="4.42578125" style="175" customWidth="1"/>
    <col min="9648" max="9648" width="32.28515625" style="175" customWidth="1"/>
    <col min="9649" max="9649" width="8.7109375" style="175" customWidth="1"/>
    <col min="9650" max="9653" width="7" style="175" customWidth="1"/>
    <col min="9654" max="9654" width="8.140625" style="175" customWidth="1"/>
    <col min="9655" max="9657" width="8.85546875" style="175" customWidth="1"/>
    <col min="9658" max="9658" width="9.140625" style="175"/>
    <col min="9659" max="9661" width="9.28515625" style="175" customWidth="1"/>
    <col min="9662" max="9902" width="9.140625" style="175"/>
    <col min="9903" max="9903" width="4.42578125" style="175" customWidth="1"/>
    <col min="9904" max="9904" width="32.28515625" style="175" customWidth="1"/>
    <col min="9905" max="9905" width="8.7109375" style="175" customWidth="1"/>
    <col min="9906" max="9909" width="7" style="175" customWidth="1"/>
    <col min="9910" max="9910" width="8.140625" style="175" customWidth="1"/>
    <col min="9911" max="9913" width="8.85546875" style="175" customWidth="1"/>
    <col min="9914" max="9914" width="9.140625" style="175"/>
    <col min="9915" max="9917" width="9.28515625" style="175" customWidth="1"/>
    <col min="9918" max="10158" width="9.140625" style="175"/>
    <col min="10159" max="10159" width="4.42578125" style="175" customWidth="1"/>
    <col min="10160" max="10160" width="32.28515625" style="175" customWidth="1"/>
    <col min="10161" max="10161" width="8.7109375" style="175" customWidth="1"/>
    <col min="10162" max="10165" width="7" style="175" customWidth="1"/>
    <col min="10166" max="10166" width="8.140625" style="175" customWidth="1"/>
    <col min="10167" max="10169" width="8.85546875" style="175" customWidth="1"/>
    <col min="10170" max="10170" width="9.140625" style="175"/>
    <col min="10171" max="10173" width="9.28515625" style="175" customWidth="1"/>
    <col min="10174" max="10414" width="9.140625" style="175"/>
    <col min="10415" max="10415" width="4.42578125" style="175" customWidth="1"/>
    <col min="10416" max="10416" width="32.28515625" style="175" customWidth="1"/>
    <col min="10417" max="10417" width="8.7109375" style="175" customWidth="1"/>
    <col min="10418" max="10421" width="7" style="175" customWidth="1"/>
    <col min="10422" max="10422" width="8.140625" style="175" customWidth="1"/>
    <col min="10423" max="10425" width="8.85546875" style="175" customWidth="1"/>
    <col min="10426" max="10426" width="9.140625" style="175"/>
    <col min="10427" max="10429" width="9.28515625" style="175" customWidth="1"/>
    <col min="10430" max="10670" width="9.140625" style="175"/>
    <col min="10671" max="10671" width="4.42578125" style="175" customWidth="1"/>
    <col min="10672" max="10672" width="32.28515625" style="175" customWidth="1"/>
    <col min="10673" max="10673" width="8.7109375" style="175" customWidth="1"/>
    <col min="10674" max="10677" width="7" style="175" customWidth="1"/>
    <col min="10678" max="10678" width="8.140625" style="175" customWidth="1"/>
    <col min="10679" max="10681" width="8.85546875" style="175" customWidth="1"/>
    <col min="10682" max="10682" width="9.140625" style="175"/>
    <col min="10683" max="10685" width="9.28515625" style="175" customWidth="1"/>
    <col min="10686" max="10926" width="9.140625" style="175"/>
    <col min="10927" max="10927" width="4.42578125" style="175" customWidth="1"/>
    <col min="10928" max="10928" width="32.28515625" style="175" customWidth="1"/>
    <col min="10929" max="10929" width="8.7109375" style="175" customWidth="1"/>
    <col min="10930" max="10933" width="7" style="175" customWidth="1"/>
    <col min="10934" max="10934" width="8.140625" style="175" customWidth="1"/>
    <col min="10935" max="10937" width="8.85546875" style="175" customWidth="1"/>
    <col min="10938" max="10938" width="9.140625" style="175"/>
    <col min="10939" max="10941" width="9.28515625" style="175" customWidth="1"/>
    <col min="10942" max="11182" width="9.140625" style="175"/>
    <col min="11183" max="11183" width="4.42578125" style="175" customWidth="1"/>
    <col min="11184" max="11184" width="32.28515625" style="175" customWidth="1"/>
    <col min="11185" max="11185" width="8.7109375" style="175" customWidth="1"/>
    <col min="11186" max="11189" width="7" style="175" customWidth="1"/>
    <col min="11190" max="11190" width="8.140625" style="175" customWidth="1"/>
    <col min="11191" max="11193" width="8.85546875" style="175" customWidth="1"/>
    <col min="11194" max="11194" width="9.140625" style="175"/>
    <col min="11195" max="11197" width="9.28515625" style="175" customWidth="1"/>
    <col min="11198" max="11438" width="9.140625" style="175"/>
    <col min="11439" max="11439" width="4.42578125" style="175" customWidth="1"/>
    <col min="11440" max="11440" width="32.28515625" style="175" customWidth="1"/>
    <col min="11441" max="11441" width="8.7109375" style="175" customWidth="1"/>
    <col min="11442" max="11445" width="7" style="175" customWidth="1"/>
    <col min="11446" max="11446" width="8.140625" style="175" customWidth="1"/>
    <col min="11447" max="11449" width="8.85546875" style="175" customWidth="1"/>
    <col min="11450" max="11450" width="9.140625" style="175"/>
    <col min="11451" max="11453" width="9.28515625" style="175" customWidth="1"/>
    <col min="11454" max="11694" width="9.140625" style="175"/>
    <col min="11695" max="11695" width="4.42578125" style="175" customWidth="1"/>
    <col min="11696" max="11696" width="32.28515625" style="175" customWidth="1"/>
    <col min="11697" max="11697" width="8.7109375" style="175" customWidth="1"/>
    <col min="11698" max="11701" width="7" style="175" customWidth="1"/>
    <col min="11702" max="11702" width="8.140625" style="175" customWidth="1"/>
    <col min="11703" max="11705" width="8.85546875" style="175" customWidth="1"/>
    <col min="11706" max="11706" width="9.140625" style="175"/>
    <col min="11707" max="11709" width="9.28515625" style="175" customWidth="1"/>
    <col min="11710" max="11950" width="9.140625" style="175"/>
    <col min="11951" max="11951" width="4.42578125" style="175" customWidth="1"/>
    <col min="11952" max="11952" width="32.28515625" style="175" customWidth="1"/>
    <col min="11953" max="11953" width="8.7109375" style="175" customWidth="1"/>
    <col min="11954" max="11957" width="7" style="175" customWidth="1"/>
    <col min="11958" max="11958" width="8.140625" style="175" customWidth="1"/>
    <col min="11959" max="11961" width="8.85546875" style="175" customWidth="1"/>
    <col min="11962" max="11962" width="9.140625" style="175"/>
    <col min="11963" max="11965" width="9.28515625" style="175" customWidth="1"/>
    <col min="11966" max="12206" width="9.140625" style="175"/>
    <col min="12207" max="12207" width="4.42578125" style="175" customWidth="1"/>
    <col min="12208" max="12208" width="32.28515625" style="175" customWidth="1"/>
    <col min="12209" max="12209" width="8.7109375" style="175" customWidth="1"/>
    <col min="12210" max="12213" width="7" style="175" customWidth="1"/>
    <col min="12214" max="12214" width="8.140625" style="175" customWidth="1"/>
    <col min="12215" max="12217" width="8.85546875" style="175" customWidth="1"/>
    <col min="12218" max="12218" width="9.140625" style="175"/>
    <col min="12219" max="12221" width="9.28515625" style="175" customWidth="1"/>
    <col min="12222" max="12462" width="9.140625" style="175"/>
    <col min="12463" max="12463" width="4.42578125" style="175" customWidth="1"/>
    <col min="12464" max="12464" width="32.28515625" style="175" customWidth="1"/>
    <col min="12465" max="12465" width="8.7109375" style="175" customWidth="1"/>
    <col min="12466" max="12469" width="7" style="175" customWidth="1"/>
    <col min="12470" max="12470" width="8.140625" style="175" customWidth="1"/>
    <col min="12471" max="12473" width="8.85546875" style="175" customWidth="1"/>
    <col min="12474" max="12474" width="9.140625" style="175"/>
    <col min="12475" max="12477" width="9.28515625" style="175" customWidth="1"/>
    <col min="12478" max="12718" width="9.140625" style="175"/>
    <col min="12719" max="12719" width="4.42578125" style="175" customWidth="1"/>
    <col min="12720" max="12720" width="32.28515625" style="175" customWidth="1"/>
    <col min="12721" max="12721" width="8.7109375" style="175" customWidth="1"/>
    <col min="12722" max="12725" width="7" style="175" customWidth="1"/>
    <col min="12726" max="12726" width="8.140625" style="175" customWidth="1"/>
    <col min="12727" max="12729" width="8.85546875" style="175" customWidth="1"/>
    <col min="12730" max="12730" width="9.140625" style="175"/>
    <col min="12731" max="12733" width="9.28515625" style="175" customWidth="1"/>
    <col min="12734" max="12974" width="9.140625" style="175"/>
    <col min="12975" max="12975" width="4.42578125" style="175" customWidth="1"/>
    <col min="12976" max="12976" width="32.28515625" style="175" customWidth="1"/>
    <col min="12977" max="12977" width="8.7109375" style="175" customWidth="1"/>
    <col min="12978" max="12981" width="7" style="175" customWidth="1"/>
    <col min="12982" max="12982" width="8.140625" style="175" customWidth="1"/>
    <col min="12983" max="12985" width="8.85546875" style="175" customWidth="1"/>
    <col min="12986" max="12986" width="9.140625" style="175"/>
    <col min="12987" max="12989" width="9.28515625" style="175" customWidth="1"/>
    <col min="12990" max="13230" width="9.140625" style="175"/>
    <col min="13231" max="13231" width="4.42578125" style="175" customWidth="1"/>
    <col min="13232" max="13232" width="32.28515625" style="175" customWidth="1"/>
    <col min="13233" max="13233" width="8.7109375" style="175" customWidth="1"/>
    <col min="13234" max="13237" width="7" style="175" customWidth="1"/>
    <col min="13238" max="13238" width="8.140625" style="175" customWidth="1"/>
    <col min="13239" max="13241" width="8.85546875" style="175" customWidth="1"/>
    <col min="13242" max="13242" width="9.140625" style="175"/>
    <col min="13243" max="13245" width="9.28515625" style="175" customWidth="1"/>
    <col min="13246" max="13486" width="9.140625" style="175"/>
    <col min="13487" max="13487" width="4.42578125" style="175" customWidth="1"/>
    <col min="13488" max="13488" width="32.28515625" style="175" customWidth="1"/>
    <col min="13489" max="13489" width="8.7109375" style="175" customWidth="1"/>
    <col min="13490" max="13493" width="7" style="175" customWidth="1"/>
    <col min="13494" max="13494" width="8.140625" style="175" customWidth="1"/>
    <col min="13495" max="13497" width="8.85546875" style="175" customWidth="1"/>
    <col min="13498" max="13498" width="9.140625" style="175"/>
    <col min="13499" max="13501" width="9.28515625" style="175" customWidth="1"/>
    <col min="13502" max="13742" width="9.140625" style="175"/>
    <col min="13743" max="13743" width="4.42578125" style="175" customWidth="1"/>
    <col min="13744" max="13744" width="32.28515625" style="175" customWidth="1"/>
    <col min="13745" max="13745" width="8.7109375" style="175" customWidth="1"/>
    <col min="13746" max="13749" width="7" style="175" customWidth="1"/>
    <col min="13750" max="13750" width="8.140625" style="175" customWidth="1"/>
    <col min="13751" max="13753" width="8.85546875" style="175" customWidth="1"/>
    <col min="13754" max="13754" width="9.140625" style="175"/>
    <col min="13755" max="13757" width="9.28515625" style="175" customWidth="1"/>
    <col min="13758" max="13998" width="9.140625" style="175"/>
    <col min="13999" max="13999" width="4.42578125" style="175" customWidth="1"/>
    <col min="14000" max="14000" width="32.28515625" style="175" customWidth="1"/>
    <col min="14001" max="14001" width="8.7109375" style="175" customWidth="1"/>
    <col min="14002" max="14005" width="7" style="175" customWidth="1"/>
    <col min="14006" max="14006" width="8.140625" style="175" customWidth="1"/>
    <col min="14007" max="14009" width="8.85546875" style="175" customWidth="1"/>
    <col min="14010" max="14010" width="9.140625" style="175"/>
    <col min="14011" max="14013" width="9.28515625" style="175" customWidth="1"/>
    <col min="14014" max="14254" width="9.140625" style="175"/>
    <col min="14255" max="14255" width="4.42578125" style="175" customWidth="1"/>
    <col min="14256" max="14256" width="32.28515625" style="175" customWidth="1"/>
    <col min="14257" max="14257" width="8.7109375" style="175" customWidth="1"/>
    <col min="14258" max="14261" width="7" style="175" customWidth="1"/>
    <col min="14262" max="14262" width="8.140625" style="175" customWidth="1"/>
    <col min="14263" max="14265" width="8.85546875" style="175" customWidth="1"/>
    <col min="14266" max="14266" width="9.140625" style="175"/>
    <col min="14267" max="14269" width="9.28515625" style="175" customWidth="1"/>
    <col min="14270" max="14510" width="9.140625" style="175"/>
    <col min="14511" max="14511" width="4.42578125" style="175" customWidth="1"/>
    <col min="14512" max="14512" width="32.28515625" style="175" customWidth="1"/>
    <col min="14513" max="14513" width="8.7109375" style="175" customWidth="1"/>
    <col min="14514" max="14517" width="7" style="175" customWidth="1"/>
    <col min="14518" max="14518" width="8.140625" style="175" customWidth="1"/>
    <col min="14519" max="14521" width="8.85546875" style="175" customWidth="1"/>
    <col min="14522" max="14522" width="9.140625" style="175"/>
    <col min="14523" max="14525" width="9.28515625" style="175" customWidth="1"/>
    <col min="14526" max="14766" width="9.140625" style="175"/>
    <col min="14767" max="14767" width="4.42578125" style="175" customWidth="1"/>
    <col min="14768" max="14768" width="32.28515625" style="175" customWidth="1"/>
    <col min="14769" max="14769" width="8.7109375" style="175" customWidth="1"/>
    <col min="14770" max="14773" width="7" style="175" customWidth="1"/>
    <col min="14774" max="14774" width="8.140625" style="175" customWidth="1"/>
    <col min="14775" max="14777" width="8.85546875" style="175" customWidth="1"/>
    <col min="14778" max="14778" width="9.140625" style="175"/>
    <col min="14779" max="14781" width="9.28515625" style="175" customWidth="1"/>
    <col min="14782" max="15022" width="9.140625" style="175"/>
    <col min="15023" max="15023" width="4.42578125" style="175" customWidth="1"/>
    <col min="15024" max="15024" width="32.28515625" style="175" customWidth="1"/>
    <col min="15025" max="15025" width="8.7109375" style="175" customWidth="1"/>
    <col min="15026" max="15029" width="7" style="175" customWidth="1"/>
    <col min="15030" max="15030" width="8.140625" style="175" customWidth="1"/>
    <col min="15031" max="15033" width="8.85546875" style="175" customWidth="1"/>
    <col min="15034" max="15034" width="9.140625" style="175"/>
    <col min="15035" max="15037" width="9.28515625" style="175" customWidth="1"/>
    <col min="15038" max="15278" width="9.140625" style="175"/>
    <col min="15279" max="15279" width="4.42578125" style="175" customWidth="1"/>
    <col min="15280" max="15280" width="32.28515625" style="175" customWidth="1"/>
    <col min="15281" max="15281" width="8.7109375" style="175" customWidth="1"/>
    <col min="15282" max="15285" width="7" style="175" customWidth="1"/>
    <col min="15286" max="15286" width="8.140625" style="175" customWidth="1"/>
    <col min="15287" max="15289" width="8.85546875" style="175" customWidth="1"/>
    <col min="15290" max="15290" width="9.140625" style="175"/>
    <col min="15291" max="15293" width="9.28515625" style="175" customWidth="1"/>
    <col min="15294" max="15534" width="9.140625" style="175"/>
    <col min="15535" max="15535" width="4.42578125" style="175" customWidth="1"/>
    <col min="15536" max="15536" width="32.28515625" style="175" customWidth="1"/>
    <col min="15537" max="15537" width="8.7109375" style="175" customWidth="1"/>
    <col min="15538" max="15541" width="7" style="175" customWidth="1"/>
    <col min="15542" max="15542" width="8.140625" style="175" customWidth="1"/>
    <col min="15543" max="15545" width="8.85546875" style="175" customWidth="1"/>
    <col min="15546" max="15546" width="9.140625" style="175"/>
    <col min="15547" max="15549" width="9.28515625" style="175" customWidth="1"/>
    <col min="15550" max="15790" width="9.140625" style="175"/>
    <col min="15791" max="15791" width="4.42578125" style="175" customWidth="1"/>
    <col min="15792" max="15792" width="32.28515625" style="175" customWidth="1"/>
    <col min="15793" max="15793" width="8.7109375" style="175" customWidth="1"/>
    <col min="15794" max="15797" width="7" style="175" customWidth="1"/>
    <col min="15798" max="15798" width="8.140625" style="175" customWidth="1"/>
    <col min="15799" max="15801" width="8.85546875" style="175" customWidth="1"/>
    <col min="15802" max="15802" width="9.140625" style="175"/>
    <col min="15803" max="15805" width="9.28515625" style="175" customWidth="1"/>
    <col min="15806" max="16046" width="9.140625" style="175"/>
    <col min="16047" max="16047" width="4.42578125" style="175" customWidth="1"/>
    <col min="16048" max="16048" width="32.28515625" style="175" customWidth="1"/>
    <col min="16049" max="16049" width="8.7109375" style="175" customWidth="1"/>
    <col min="16050" max="16053" width="7" style="175" customWidth="1"/>
    <col min="16054" max="16054" width="8.140625" style="175" customWidth="1"/>
    <col min="16055" max="16057" width="8.85546875" style="175" customWidth="1"/>
    <col min="16058" max="16058" width="9.140625" style="175"/>
    <col min="16059" max="16061" width="9.28515625" style="175" customWidth="1"/>
    <col min="16062" max="16302" width="9.140625" style="175"/>
    <col min="16303" max="16384" width="10.28515625" style="175" customWidth="1"/>
  </cols>
  <sheetData>
    <row r="1" spans="2:159" ht="18.75">
      <c r="B1" s="176" t="s">
        <v>341</v>
      </c>
      <c r="C1" s="175"/>
      <c r="D1" s="175"/>
      <c r="E1" s="175"/>
      <c r="G1" s="177"/>
      <c r="FB1" s="175"/>
      <c r="FC1" s="175"/>
    </row>
    <row r="2" spans="2:159" s="173" customFormat="1">
      <c r="B2" s="171"/>
      <c r="C2" s="170"/>
      <c r="D2" s="170"/>
      <c r="E2" s="170"/>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c r="BJ2" s="171"/>
      <c r="BK2" s="171"/>
      <c r="BL2" s="171"/>
      <c r="BM2" s="171"/>
      <c r="BN2" s="171"/>
      <c r="BO2" s="171"/>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c r="CS2" s="171"/>
      <c r="CT2" s="171"/>
      <c r="CU2" s="171"/>
      <c r="CV2" s="171"/>
      <c r="CW2" s="171"/>
      <c r="CX2" s="171"/>
      <c r="CY2" s="171"/>
      <c r="CZ2" s="171"/>
      <c r="DA2" s="171"/>
      <c r="DB2" s="171"/>
      <c r="DC2" s="171"/>
      <c r="DD2" s="171"/>
      <c r="DE2" s="171"/>
      <c r="DF2" s="171"/>
      <c r="DG2" s="171"/>
      <c r="DH2" s="171"/>
      <c r="DI2" s="171"/>
      <c r="DJ2" s="171"/>
      <c r="DK2" s="171"/>
      <c r="DL2" s="171"/>
      <c r="DM2" s="171"/>
      <c r="DN2" s="171"/>
      <c r="DO2" s="171"/>
      <c r="DP2" s="171"/>
      <c r="DQ2" s="171"/>
      <c r="DR2" s="171"/>
      <c r="DS2" s="171"/>
      <c r="DT2" s="171"/>
      <c r="DU2" s="171"/>
      <c r="DV2" s="171"/>
      <c r="DW2" s="171"/>
      <c r="DX2" s="171"/>
      <c r="DY2" s="171"/>
      <c r="DZ2" s="171"/>
      <c r="EA2" s="171"/>
      <c r="EB2" s="171"/>
      <c r="EC2" s="171"/>
      <c r="ED2" s="171"/>
      <c r="EE2" s="171"/>
      <c r="EF2" s="171"/>
      <c r="EG2" s="171"/>
      <c r="EH2" s="171"/>
      <c r="EI2" s="171"/>
      <c r="EJ2" s="171"/>
      <c r="EK2" s="171"/>
      <c r="EL2" s="171"/>
      <c r="EM2" s="171"/>
      <c r="EN2" s="171"/>
      <c r="EO2" s="171"/>
      <c r="EP2" s="171"/>
      <c r="EQ2" s="171"/>
      <c r="ER2" s="171"/>
      <c r="ES2" s="171"/>
      <c r="ET2" s="171"/>
      <c r="EU2" s="171"/>
      <c r="EV2" s="171"/>
      <c r="EW2" s="171"/>
      <c r="EX2" s="171"/>
      <c r="EY2" s="171"/>
      <c r="EZ2" s="171"/>
      <c r="FA2" s="171"/>
    </row>
    <row r="3" spans="2:159" ht="15.75">
      <c r="B3" s="1497" t="s">
        <v>342</v>
      </c>
      <c r="C3" s="1497"/>
      <c r="D3" s="1497"/>
      <c r="E3" s="1497"/>
      <c r="F3" s="1497"/>
      <c r="G3" s="1497"/>
      <c r="FB3" s="175"/>
      <c r="FC3" s="175"/>
    </row>
    <row r="4" spans="2:159" ht="15.75">
      <c r="B4" s="1498" t="s">
        <v>2470</v>
      </c>
      <c r="C4" s="1498"/>
      <c r="D4" s="1498"/>
      <c r="E4" s="1498"/>
      <c r="F4" s="1498"/>
      <c r="G4" s="1498"/>
      <c r="FB4" s="175"/>
      <c r="FC4" s="175"/>
    </row>
    <row r="5" spans="2:159">
      <c r="B5" s="179"/>
      <c r="FB5" s="175"/>
      <c r="FC5" s="175"/>
    </row>
    <row r="6" spans="2:159" ht="12.75" customHeight="1">
      <c r="B6" s="1220" t="s">
        <v>17</v>
      </c>
      <c r="C6" s="1218" t="s">
        <v>2</v>
      </c>
      <c r="D6" s="1218" t="s">
        <v>654</v>
      </c>
      <c r="E6" s="1208" t="s">
        <v>3</v>
      </c>
      <c r="F6" s="1511" t="s">
        <v>2402</v>
      </c>
      <c r="G6" s="1512"/>
      <c r="EW6" s="175"/>
      <c r="EX6" s="175"/>
      <c r="EY6" s="175"/>
      <c r="EZ6" s="175"/>
      <c r="FA6" s="175"/>
      <c r="FB6" s="175"/>
      <c r="FC6" s="175"/>
    </row>
    <row r="7" spans="2:159">
      <c r="B7" s="1221"/>
      <c r="C7" s="1219"/>
      <c r="D7" s="1219"/>
      <c r="E7" s="1209"/>
      <c r="F7" s="1513"/>
      <c r="G7" s="1514"/>
      <c r="EW7" s="175"/>
      <c r="EX7" s="175"/>
      <c r="EY7" s="175"/>
      <c r="EZ7" s="175"/>
      <c r="FA7" s="175"/>
      <c r="FB7" s="175"/>
      <c r="FC7" s="175"/>
    </row>
    <row r="8" spans="2:159" ht="53.25" customHeight="1">
      <c r="B8" s="1508" t="s">
        <v>2473</v>
      </c>
      <c r="C8" s="1509"/>
      <c r="D8" s="1509"/>
      <c r="E8" s="1509"/>
      <c r="F8" s="1509"/>
      <c r="G8" s="1510"/>
      <c r="EW8" s="175"/>
      <c r="EX8" s="175"/>
      <c r="EY8" s="175"/>
      <c r="EZ8" s="175"/>
      <c r="FA8" s="175"/>
      <c r="FB8" s="175"/>
      <c r="FC8" s="175"/>
    </row>
    <row r="9" spans="2:159" ht="15.75" customHeight="1">
      <c r="B9" s="1482" t="s">
        <v>2471</v>
      </c>
      <c r="C9" s="1499"/>
      <c r="D9" s="1499"/>
      <c r="E9" s="1483"/>
      <c r="F9" s="366" t="s">
        <v>5</v>
      </c>
      <c r="G9" s="366" t="s">
        <v>6</v>
      </c>
      <c r="FB9" s="175"/>
      <c r="FC9" s="175"/>
    </row>
    <row r="10" spans="2:159" ht="25.5">
      <c r="B10" s="338" t="s">
        <v>40</v>
      </c>
      <c r="C10" s="989" t="s">
        <v>669</v>
      </c>
      <c r="D10" s="145" t="s">
        <v>302</v>
      </c>
      <c r="E10" s="145" t="s">
        <v>7</v>
      </c>
      <c r="F10" s="409">
        <f>_xlfn.XLOOKUP(I10,[1]VIII_CI_A_2!$AI:$AI,[1]VIII_CI_A_2!$S:$S)</f>
        <v>4.5979999999999999</v>
      </c>
      <c r="G10" s="409">
        <f>_xlfn.XLOOKUP(I10,[1]VIII_CI_A_2!$AI:$AI,[1]VIII_CI_A_2!$T:$T)</f>
        <v>4.84</v>
      </c>
      <c r="I10" s="774" t="s">
        <v>1959</v>
      </c>
      <c r="EW10" s="175"/>
      <c r="EX10" s="175"/>
      <c r="EY10" s="175"/>
      <c r="EZ10" s="175"/>
      <c r="FA10" s="175"/>
      <c r="FB10" s="175"/>
      <c r="FC10" s="175"/>
    </row>
    <row r="11" spans="2:159" ht="38.25">
      <c r="B11" s="338" t="s">
        <v>41</v>
      </c>
      <c r="C11" s="989" t="s">
        <v>670</v>
      </c>
      <c r="D11" s="145" t="s">
        <v>302</v>
      </c>
      <c r="E11" s="145" t="s">
        <v>7</v>
      </c>
      <c r="F11" s="409">
        <f>_xlfn.XLOOKUP(I11,[1]VIII_CI_A_2!$AI:$AI,[1]VIII_CI_A_2!$S:$S)</f>
        <v>4.1381999999999994</v>
      </c>
      <c r="G11" s="409">
        <f>_xlfn.XLOOKUP(I11,[1]VIII_CI_A_2!$AI:$AI,[1]VIII_CI_A_2!$T:$T)</f>
        <v>4.3559999999999999</v>
      </c>
      <c r="I11" s="774" t="s">
        <v>1960</v>
      </c>
      <c r="EW11" s="175"/>
      <c r="EX11" s="175"/>
      <c r="EY11" s="175"/>
      <c r="EZ11" s="175"/>
      <c r="FA11" s="175"/>
      <c r="FB11" s="175"/>
      <c r="FC11" s="175"/>
    </row>
    <row r="12" spans="2:159" ht="38.25">
      <c r="B12" s="338" t="s">
        <v>42</v>
      </c>
      <c r="C12" s="990" t="s">
        <v>671</v>
      </c>
      <c r="D12" s="145" t="s">
        <v>302</v>
      </c>
      <c r="E12" s="145" t="s">
        <v>7</v>
      </c>
      <c r="F12" s="409">
        <f>_xlfn.XLOOKUP(I12,[1]VIII_CI_A_2!$AI:$AI,[1]VIII_CI_A_2!$S:$S)</f>
        <v>4.1381999999999994</v>
      </c>
      <c r="G12" s="409">
        <f>_xlfn.XLOOKUP(I12,[1]VIII_CI_A_2!$AI:$AI,[1]VIII_CI_A_2!$T:$T)</f>
        <v>4.3559999999999999</v>
      </c>
      <c r="I12" s="774" t="s">
        <v>1961</v>
      </c>
    </row>
    <row r="13" spans="2:159" ht="51">
      <c r="B13" s="338" t="s">
        <v>44</v>
      </c>
      <c r="C13" s="989" t="s">
        <v>2757</v>
      </c>
      <c r="D13" s="145" t="s">
        <v>302</v>
      </c>
      <c r="E13" s="145" t="s">
        <v>7</v>
      </c>
      <c r="F13" s="409">
        <f>_xlfn.XLOOKUP(I13,[1]VIII_CI_A_2!$AI:$AI,[1]VIII_CI_A_2!$S:$S)</f>
        <v>3.7703599999999997</v>
      </c>
      <c r="G13" s="409">
        <f>_xlfn.XLOOKUP(I13,[1]VIII_CI_A_2!$AI:$AI,[1]VIII_CI_A_2!$T:$T)</f>
        <v>3.9687999999999999</v>
      </c>
      <c r="I13" s="774" t="s">
        <v>1962</v>
      </c>
      <c r="J13" s="175"/>
      <c r="K13" s="175"/>
      <c r="L13" s="175"/>
      <c r="M13" s="175"/>
      <c r="N13" s="175"/>
      <c r="O13" s="175"/>
      <c r="FB13" s="175"/>
      <c r="FC13" s="175"/>
    </row>
    <row r="14" spans="2:159" ht="15">
      <c r="B14" s="338" t="s">
        <v>46</v>
      </c>
      <c r="C14" s="991" t="s">
        <v>672</v>
      </c>
      <c r="D14" s="145" t="s">
        <v>302</v>
      </c>
      <c r="E14" s="145" t="s">
        <v>7</v>
      </c>
      <c r="F14" s="409">
        <f>_xlfn.XLOOKUP(I14,[1]VIII_CI_A_2!$AI:$AI,[1]VIII_CI_A_2!$S:$S)</f>
        <v>3.6365999999999996</v>
      </c>
      <c r="G14" s="409">
        <f>_xlfn.XLOOKUP(I14,[1]VIII_CI_A_2!$AI:$AI,[1]VIII_CI_A_2!$T:$T)</f>
        <v>3.8279999999999998</v>
      </c>
      <c r="I14" s="774" t="s">
        <v>1963</v>
      </c>
      <c r="J14" s="175"/>
      <c r="K14" s="175"/>
      <c r="L14" s="175"/>
      <c r="M14" s="175"/>
      <c r="N14" s="175"/>
      <c r="O14" s="175"/>
      <c r="FB14" s="175"/>
      <c r="FC14" s="175"/>
    </row>
    <row r="15" spans="2:159" ht="15">
      <c r="B15" s="338" t="s">
        <v>48</v>
      </c>
      <c r="C15" s="990" t="s">
        <v>906</v>
      </c>
      <c r="D15" s="145" t="s">
        <v>302</v>
      </c>
      <c r="E15" s="145" t="s">
        <v>7</v>
      </c>
      <c r="F15" s="409">
        <f>_xlfn.XLOOKUP(I15,[1]VIII_CI_A_2!$AI:$AI,[1]VIII_CI_A_2!$S:$S)</f>
        <v>3.3675492957746478</v>
      </c>
      <c r="G15" s="409">
        <f>_xlfn.XLOOKUP(I15,[1]VIII_CI_A_2!$AI:$AI,[1]VIII_CI_A_2!$T:$T)</f>
        <v>3.5447887323943661</v>
      </c>
      <c r="I15" s="774" t="s">
        <v>1964</v>
      </c>
      <c r="FB15" s="175"/>
      <c r="FC15" s="175"/>
    </row>
    <row r="16" spans="2:159">
      <c r="B16" s="1205" t="s">
        <v>2472</v>
      </c>
      <c r="C16" s="1206"/>
      <c r="D16" s="1206"/>
      <c r="E16" s="1207"/>
      <c r="F16" s="1205" t="s">
        <v>19</v>
      </c>
      <c r="G16" s="1207"/>
      <c r="FB16" s="175"/>
      <c r="FC16" s="175"/>
    </row>
    <row r="17" spans="2:173" ht="15">
      <c r="B17" s="1492" t="s">
        <v>50</v>
      </c>
      <c r="C17" s="1502" t="s">
        <v>658</v>
      </c>
      <c r="D17" s="165" t="s">
        <v>655</v>
      </c>
      <c r="E17" s="130" t="s">
        <v>7</v>
      </c>
      <c r="F17" s="1506">
        <f>_xlfn.XLOOKUP(I17,[1]VIII_CI_A_2!$AI:$AI,[1]VIII_CI_A_2!$T:$T)</f>
        <v>2.2522862250000002</v>
      </c>
      <c r="G17" s="1507" t="s">
        <v>302</v>
      </c>
      <c r="I17" s="775" t="s">
        <v>1965</v>
      </c>
    </row>
    <row r="18" spans="2:173" ht="23.25" customHeight="1">
      <c r="B18" s="1493"/>
      <c r="C18" s="1158"/>
      <c r="D18" s="345" t="s">
        <v>656</v>
      </c>
      <c r="E18" s="130" t="s">
        <v>7</v>
      </c>
      <c r="F18" s="1506">
        <f>_xlfn.XLOOKUP(I18,[1]VIII_CI_A_2!$AI:$AI,[1]VIII_CI_A_2!$T:$T)</f>
        <v>2.1756327862499996</v>
      </c>
      <c r="G18" s="1507" t="s">
        <v>302</v>
      </c>
      <c r="I18" s="775" t="s">
        <v>1966</v>
      </c>
      <c r="FD18" s="170"/>
      <c r="FE18" s="170"/>
      <c r="FF18" s="170"/>
      <c r="FG18" s="170"/>
      <c r="FH18" s="170"/>
      <c r="FI18" s="170"/>
      <c r="FJ18" s="170"/>
      <c r="FK18" s="170"/>
      <c r="FL18" s="170"/>
    </row>
    <row r="19" spans="2:173" ht="15">
      <c r="B19" s="1494"/>
      <c r="C19" s="1159"/>
      <c r="D19" s="345" t="s">
        <v>583</v>
      </c>
      <c r="E19" s="130" t="s">
        <v>7</v>
      </c>
      <c r="F19" s="1506">
        <f>_xlfn.XLOOKUP(I19,[1]VIII_CI_A_2!$AI:$AI,[1]VIII_CI_A_2!$T:$T)</f>
        <v>1.9778479875000003</v>
      </c>
      <c r="G19" s="1507" t="s">
        <v>302</v>
      </c>
      <c r="I19" s="775" t="s">
        <v>1967</v>
      </c>
      <c r="EW19" s="175"/>
      <c r="EX19" s="175"/>
      <c r="EY19" s="175"/>
      <c r="EZ19" s="175"/>
      <c r="FA19" s="175"/>
      <c r="FB19" s="175"/>
      <c r="FC19" s="175"/>
    </row>
    <row r="20" spans="2:173" ht="13.5" customHeight="1">
      <c r="B20" s="1492" t="s">
        <v>52</v>
      </c>
      <c r="C20" s="1502" t="s">
        <v>2738</v>
      </c>
      <c r="D20" s="165" t="s">
        <v>655</v>
      </c>
      <c r="E20" s="130" t="s">
        <v>7</v>
      </c>
      <c r="F20" s="1506">
        <f>_xlfn.XLOOKUP(I20,[1]VIII_CI_A_2!$AI:$AI,[1]VIII_CI_A_2!$T:$T)</f>
        <v>2.15</v>
      </c>
      <c r="G20" s="1507" t="s">
        <v>302</v>
      </c>
      <c r="I20" s="775" t="s">
        <v>1968</v>
      </c>
      <c r="FD20" s="170"/>
      <c r="FE20" s="170"/>
      <c r="FF20" s="170"/>
      <c r="FG20" s="170"/>
      <c r="FH20" s="170"/>
      <c r="FI20" s="170"/>
      <c r="FJ20" s="170"/>
      <c r="FK20" s="170"/>
      <c r="FL20" s="170"/>
      <c r="FM20" s="170"/>
      <c r="FN20" s="170"/>
      <c r="FO20" s="170"/>
      <c r="FP20" s="170"/>
      <c r="FQ20" s="170"/>
    </row>
    <row r="21" spans="2:173" ht="13.5" customHeight="1">
      <c r="B21" s="1493"/>
      <c r="C21" s="1158"/>
      <c r="D21" s="345" t="s">
        <v>656</v>
      </c>
      <c r="E21" s="130" t="s">
        <v>7</v>
      </c>
      <c r="F21" s="1506">
        <f>_xlfn.XLOOKUP(I21,[1]VIII_CI_A_2!$AI:$AI,[1]VIII_CI_A_2!$T:$T)</f>
        <v>2.0699999999999998</v>
      </c>
      <c r="G21" s="1507" t="s">
        <v>302</v>
      </c>
      <c r="I21" s="775" t="s">
        <v>1969</v>
      </c>
      <c r="FD21" s="170"/>
      <c r="FE21" s="170"/>
      <c r="FF21" s="170"/>
      <c r="FG21" s="170"/>
      <c r="FH21" s="170"/>
      <c r="FI21" s="170"/>
      <c r="FJ21" s="170"/>
      <c r="FK21" s="170"/>
      <c r="FL21" s="170"/>
      <c r="FM21" s="170"/>
      <c r="FN21" s="170"/>
      <c r="FO21" s="170"/>
      <c r="FP21" s="170"/>
      <c r="FQ21" s="170"/>
    </row>
    <row r="22" spans="2:173" ht="15">
      <c r="B22" s="1493"/>
      <c r="C22" s="1158"/>
      <c r="D22" s="345" t="s">
        <v>583</v>
      </c>
      <c r="E22" s="130" t="s">
        <v>7</v>
      </c>
      <c r="F22" s="1506">
        <f>_xlfn.XLOOKUP(I22,[1]VIII_CI_A_2!$AI:$AI,[1]VIII_CI_A_2!$T:$T)</f>
        <v>1.88</v>
      </c>
      <c r="G22" s="1507" t="s">
        <v>302</v>
      </c>
      <c r="I22" s="775" t="s">
        <v>1970</v>
      </c>
      <c r="FD22" s="170"/>
      <c r="FE22" s="170"/>
      <c r="FF22" s="170"/>
      <c r="FG22" s="170"/>
      <c r="FH22" s="170"/>
      <c r="FI22" s="170"/>
      <c r="FJ22" s="170"/>
      <c r="FK22" s="170"/>
      <c r="FL22" s="170"/>
      <c r="FM22" s="170"/>
      <c r="FN22" s="170"/>
      <c r="FO22" s="170"/>
      <c r="FP22" s="170"/>
      <c r="FQ22" s="170"/>
    </row>
    <row r="23" spans="2:173" ht="15">
      <c r="B23" s="1494"/>
      <c r="C23" s="1159"/>
      <c r="D23" s="353" t="s">
        <v>34</v>
      </c>
      <c r="E23" s="130" t="s">
        <v>7</v>
      </c>
      <c r="F23" s="1506">
        <f>_xlfn.XLOOKUP(I23,[1]VIII_CI_A_2!$AI:$AI,[1]VIII_CI_A_2!$T:$T)</f>
        <v>1.71</v>
      </c>
      <c r="G23" s="1507" t="s">
        <v>302</v>
      </c>
      <c r="I23" s="775" t="s">
        <v>1971</v>
      </c>
      <c r="FD23" s="170"/>
      <c r="FE23" s="170"/>
      <c r="FF23" s="170"/>
      <c r="FG23" s="170"/>
      <c r="FH23" s="170"/>
      <c r="FI23" s="170"/>
      <c r="FJ23" s="170"/>
      <c r="FK23" s="170"/>
      <c r="FL23" s="170"/>
      <c r="FM23" s="170"/>
      <c r="FN23" s="170"/>
      <c r="FO23" s="170"/>
      <c r="FP23" s="170"/>
      <c r="FQ23" s="170"/>
    </row>
    <row r="24" spans="2:173" ht="15">
      <c r="B24" s="1495" t="s">
        <v>54</v>
      </c>
      <c r="C24" s="1281" t="s">
        <v>657</v>
      </c>
      <c r="D24" s="165" t="s">
        <v>655</v>
      </c>
      <c r="E24" s="130" t="s">
        <v>32</v>
      </c>
      <c r="F24" s="1506">
        <f>_xlfn.XLOOKUP(I24,[1]VIII_CI_A_2!$AI:$AI,[1]VIII_CI_A_2!$T:$T)</f>
        <v>1.6768290000000001</v>
      </c>
      <c r="G24" s="1507" t="s">
        <v>302</v>
      </c>
      <c r="I24" s="775" t="s">
        <v>1972</v>
      </c>
      <c r="FD24" s="170"/>
      <c r="FE24" s="170"/>
      <c r="FF24" s="170"/>
      <c r="FG24" s="170"/>
      <c r="FH24" s="170"/>
      <c r="FI24" s="170"/>
      <c r="FJ24" s="170"/>
      <c r="FK24" s="170"/>
      <c r="FL24" s="170"/>
      <c r="FM24" s="170"/>
      <c r="FN24" s="170"/>
      <c r="FO24" s="170"/>
      <c r="FP24" s="170"/>
      <c r="FQ24" s="170"/>
    </row>
    <row r="25" spans="2:173" ht="15">
      <c r="B25" s="1493"/>
      <c r="C25" s="1282"/>
      <c r="D25" s="345" t="s">
        <v>656</v>
      </c>
      <c r="E25" s="130" t="s">
        <v>32</v>
      </c>
      <c r="F25" s="1506">
        <f>_xlfn.XLOOKUP(I25,[1]VIII_CI_A_2!$AI:$AI,[1]VIII_CI_A_2!$T:$T)</f>
        <v>1.61976045</v>
      </c>
      <c r="G25" s="1507" t="s">
        <v>302</v>
      </c>
      <c r="I25" s="775" t="s">
        <v>1973</v>
      </c>
      <c r="FD25" s="170"/>
      <c r="FE25" s="170"/>
      <c r="FF25" s="170"/>
      <c r="FG25" s="170"/>
      <c r="FH25" s="170"/>
      <c r="FI25" s="170"/>
      <c r="FJ25" s="170"/>
      <c r="FK25" s="170"/>
      <c r="FL25" s="170"/>
      <c r="FM25" s="170"/>
      <c r="FN25" s="170"/>
      <c r="FO25" s="170"/>
      <c r="FP25" s="170"/>
      <c r="FQ25" s="170"/>
    </row>
    <row r="26" spans="2:173" ht="15">
      <c r="B26" s="1493"/>
      <c r="C26" s="1282"/>
      <c r="D26" s="345" t="s">
        <v>583</v>
      </c>
      <c r="E26" s="130" t="s">
        <v>32</v>
      </c>
      <c r="F26" s="1506">
        <f>_xlfn.XLOOKUP(I26,[1]VIII_CI_A_2!$AI:$AI,[1]VIII_CI_A_2!$T:$T)</f>
        <v>1.5298799999999999</v>
      </c>
      <c r="G26" s="1507" t="s">
        <v>302</v>
      </c>
      <c r="I26" s="775" t="s">
        <v>1974</v>
      </c>
      <c r="FD26" s="170"/>
      <c r="FE26" s="170"/>
      <c r="FF26" s="170"/>
      <c r="FG26" s="170"/>
      <c r="FH26" s="170"/>
      <c r="FI26" s="170"/>
      <c r="FJ26" s="170"/>
      <c r="FK26" s="170"/>
      <c r="FL26" s="170"/>
      <c r="FM26" s="170"/>
      <c r="FN26" s="170"/>
      <c r="FO26" s="170"/>
      <c r="FP26" s="170"/>
      <c r="FQ26" s="170"/>
    </row>
    <row r="27" spans="2:173" ht="15">
      <c r="B27" s="1494"/>
      <c r="C27" s="1283"/>
      <c r="D27" s="353" t="s">
        <v>34</v>
      </c>
      <c r="E27" s="130" t="s">
        <v>32</v>
      </c>
      <c r="F27" s="1506">
        <f>_xlfn.XLOOKUP(I27,[1]VIII_CI_A_2!$AI:$AI,[1]VIII_CI_A_2!$T:$T)</f>
        <v>1.4951099999999999</v>
      </c>
      <c r="G27" s="1507" t="s">
        <v>302</v>
      </c>
      <c r="I27" s="775" t="s">
        <v>1975</v>
      </c>
      <c r="FD27" s="170"/>
      <c r="FE27" s="170"/>
      <c r="FF27" s="170"/>
      <c r="FG27" s="170"/>
      <c r="FH27" s="170"/>
      <c r="FI27" s="170"/>
      <c r="FJ27" s="170"/>
      <c r="FK27" s="170"/>
      <c r="FL27" s="170"/>
      <c r="FM27" s="170"/>
      <c r="FN27" s="170"/>
      <c r="FO27" s="170"/>
      <c r="FP27" s="170"/>
      <c r="FQ27" s="170"/>
    </row>
    <row r="28" spans="2:173" ht="15">
      <c r="B28" s="1495" t="s">
        <v>242</v>
      </c>
      <c r="C28" s="1281" t="s">
        <v>674</v>
      </c>
      <c r="D28" s="165" t="s">
        <v>655</v>
      </c>
      <c r="E28" s="130" t="s">
        <v>33</v>
      </c>
      <c r="F28" s="1506">
        <f>_xlfn.XLOOKUP(I28,[1]VIII_CI_A_2!$AI:$AI,[1]VIII_CI_A_2!$T:$T)</f>
        <v>1.618139985</v>
      </c>
      <c r="G28" s="1507" t="s">
        <v>302</v>
      </c>
      <c r="H28" s="171"/>
      <c r="I28" s="775" t="s">
        <v>1976</v>
      </c>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74"/>
      <c r="BT28" s="74"/>
      <c r="BU28" s="74"/>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c r="DD28" s="74"/>
      <c r="DE28" s="74"/>
      <c r="DF28" s="74"/>
      <c r="DG28" s="74"/>
      <c r="DH28" s="74"/>
      <c r="DI28" s="74"/>
      <c r="DJ28" s="74"/>
      <c r="DK28" s="74"/>
      <c r="DL28" s="74"/>
      <c r="DM28" s="74"/>
      <c r="DN28" s="74"/>
      <c r="DO28" s="74"/>
      <c r="DP28" s="74"/>
      <c r="DQ28" s="74"/>
      <c r="DR28" s="74"/>
      <c r="DS28" s="74"/>
      <c r="DT28" s="74"/>
      <c r="DU28" s="74"/>
      <c r="DV28" s="74"/>
      <c r="DW28" s="74"/>
      <c r="DX28" s="74"/>
      <c r="DY28" s="74"/>
      <c r="DZ28" s="74"/>
      <c r="EA28" s="74"/>
      <c r="EB28" s="74"/>
      <c r="EC28" s="74"/>
      <c r="ED28" s="74"/>
      <c r="EE28" s="74"/>
      <c r="EF28" s="74"/>
      <c r="EG28" s="74"/>
      <c r="EH28" s="74"/>
      <c r="EI28" s="74"/>
      <c r="EJ28" s="74"/>
      <c r="EK28" s="74"/>
      <c r="EL28" s="74"/>
      <c r="EM28" s="74"/>
      <c r="EN28" s="74"/>
      <c r="EO28" s="74"/>
      <c r="EP28" s="74"/>
      <c r="EQ28" s="74"/>
      <c r="ER28" s="74"/>
      <c r="ES28" s="74"/>
      <c r="ET28" s="74"/>
      <c r="EU28" s="74"/>
      <c r="EV28" s="74"/>
      <c r="EW28" s="74"/>
      <c r="EX28" s="74"/>
      <c r="EY28" s="74"/>
      <c r="EZ28" s="74"/>
      <c r="FA28" s="74"/>
      <c r="FB28" s="74"/>
      <c r="FC28" s="74"/>
      <c r="FD28" s="74"/>
      <c r="FE28" s="74"/>
      <c r="FF28" s="74"/>
      <c r="FG28" s="74"/>
      <c r="FH28" s="74"/>
      <c r="FI28" s="74"/>
      <c r="FJ28" s="74"/>
      <c r="FK28" s="74"/>
      <c r="FL28" s="74"/>
      <c r="FM28" s="74"/>
      <c r="FN28" s="74"/>
      <c r="FO28" s="74"/>
      <c r="FP28" s="74"/>
      <c r="FQ28" s="74"/>
    </row>
    <row r="29" spans="2:173" ht="15">
      <c r="B29" s="1493"/>
      <c r="C29" s="1282"/>
      <c r="D29" s="345" t="s">
        <v>656</v>
      </c>
      <c r="E29" s="130" t="s">
        <v>33</v>
      </c>
      <c r="F29" s="1506">
        <f>_xlfn.XLOOKUP(I29,[1]VIII_CI_A_2!$AI:$AI,[1]VIII_CI_A_2!$T:$T)</f>
        <v>1.5630688342499999</v>
      </c>
      <c r="G29" s="1507" t="s">
        <v>302</v>
      </c>
      <c r="I29" s="775" t="s">
        <v>1977</v>
      </c>
      <c r="FD29" s="170"/>
      <c r="FE29" s="170"/>
      <c r="FF29" s="170"/>
      <c r="FG29" s="170"/>
      <c r="FH29" s="170"/>
      <c r="FI29" s="170"/>
      <c r="FJ29" s="170"/>
      <c r="FK29" s="170"/>
      <c r="FL29" s="170"/>
      <c r="FM29" s="170"/>
      <c r="FN29" s="170"/>
      <c r="FO29" s="170"/>
      <c r="FP29" s="170"/>
      <c r="FQ29" s="170"/>
    </row>
    <row r="30" spans="2:173" ht="15">
      <c r="B30" s="1493"/>
      <c r="C30" s="1282"/>
      <c r="D30" s="345" t="s">
        <v>583</v>
      </c>
      <c r="E30" s="130" t="s">
        <v>33</v>
      </c>
      <c r="F30" s="1506">
        <f>_xlfn.XLOOKUP(I30,[1]VIII_CI_A_2!$AI:$AI,[1]VIII_CI_A_2!$T:$T)</f>
        <v>1.4763341999999999</v>
      </c>
      <c r="G30" s="1507" t="s">
        <v>302</v>
      </c>
      <c r="I30" s="775" t="s">
        <v>1978</v>
      </c>
      <c r="FD30" s="170"/>
      <c r="FE30" s="170"/>
      <c r="FF30" s="170"/>
      <c r="FG30" s="170"/>
      <c r="FH30" s="170"/>
      <c r="FI30" s="170"/>
      <c r="FJ30" s="170"/>
      <c r="FK30" s="170"/>
      <c r="FL30" s="170"/>
      <c r="FM30" s="170"/>
      <c r="FN30" s="170"/>
      <c r="FO30" s="170"/>
      <c r="FP30" s="170"/>
      <c r="FQ30" s="170"/>
    </row>
    <row r="31" spans="2:173" ht="15">
      <c r="B31" s="1494"/>
      <c r="C31" s="1283"/>
      <c r="D31" s="353" t="s">
        <v>34</v>
      </c>
      <c r="E31" s="130" t="s">
        <v>33</v>
      </c>
      <c r="F31" s="1506">
        <f>_xlfn.XLOOKUP(I31,[1]VIII_CI_A_2!$AI:$AI,[1]VIII_CI_A_2!$T:$T)</f>
        <v>1.4353056</v>
      </c>
      <c r="G31" s="1507" t="s">
        <v>302</v>
      </c>
      <c r="I31" s="775" t="s">
        <v>1979</v>
      </c>
      <c r="FD31" s="170"/>
      <c r="FE31" s="170"/>
      <c r="FF31" s="170"/>
      <c r="FG31" s="170"/>
      <c r="FH31" s="170"/>
      <c r="FI31" s="170"/>
      <c r="FJ31" s="170"/>
      <c r="FK31" s="170"/>
      <c r="FL31" s="170"/>
      <c r="FM31" s="170"/>
      <c r="FN31" s="170"/>
      <c r="FO31" s="170"/>
      <c r="FP31" s="170"/>
      <c r="FQ31" s="170"/>
    </row>
    <row r="32" spans="2:173">
      <c r="B32" s="1205" t="s">
        <v>2474</v>
      </c>
      <c r="C32" s="1206"/>
      <c r="D32" s="1206"/>
      <c r="E32" s="1207"/>
      <c r="F32" s="1205" t="s">
        <v>19</v>
      </c>
      <c r="G32" s="1207"/>
      <c r="FD32" s="170"/>
      <c r="FE32" s="170"/>
      <c r="FF32" s="170"/>
      <c r="FG32" s="170"/>
      <c r="FH32" s="170"/>
      <c r="FI32" s="170"/>
      <c r="FJ32" s="170"/>
      <c r="FK32" s="170"/>
      <c r="FL32" s="170"/>
      <c r="FM32" s="170"/>
      <c r="FN32" s="170"/>
      <c r="FO32" s="170"/>
      <c r="FP32" s="170"/>
      <c r="FQ32" s="170"/>
    </row>
    <row r="33" spans="2:173" ht="15">
      <c r="B33" s="1157">
        <v>11</v>
      </c>
      <c r="C33" s="1157" t="s">
        <v>962</v>
      </c>
      <c r="D33" s="165" t="s">
        <v>655</v>
      </c>
      <c r="E33" s="130" t="s">
        <v>7</v>
      </c>
      <c r="F33" s="1506">
        <f>_xlfn.XLOOKUP(I33,[1]VIII_CI_A_2!$AI:$AI,[1]VIII_CI_A_2!$T:$T)</f>
        <v>2.2490999999999999</v>
      </c>
      <c r="G33" s="1507" t="s">
        <v>302</v>
      </c>
      <c r="I33" s="775" t="s">
        <v>1980</v>
      </c>
      <c r="FD33" s="170"/>
      <c r="FE33" s="170"/>
      <c r="FF33" s="170"/>
      <c r="FG33" s="170"/>
      <c r="FH33" s="170"/>
      <c r="FI33" s="170"/>
      <c r="FJ33" s="170"/>
      <c r="FK33" s="170"/>
      <c r="FL33" s="170"/>
      <c r="FM33" s="170"/>
      <c r="FN33" s="170"/>
      <c r="FO33" s="170"/>
      <c r="FP33" s="170"/>
      <c r="FQ33" s="170"/>
    </row>
    <row r="34" spans="2:173" ht="15">
      <c r="B34" s="1158"/>
      <c r="C34" s="1158"/>
      <c r="D34" s="345" t="s">
        <v>656</v>
      </c>
      <c r="E34" s="130" t="s">
        <v>7</v>
      </c>
      <c r="F34" s="1506">
        <f>_xlfn.XLOOKUP(I34,[1]VIII_CI_A_2!$AI:$AI,[1]VIII_CI_A_2!$T:$T)</f>
        <v>2.0415999999999999</v>
      </c>
      <c r="G34" s="1507" t="s">
        <v>302</v>
      </c>
      <c r="I34" s="775" t="s">
        <v>1981</v>
      </c>
      <c r="FD34" s="170"/>
      <c r="FE34" s="170"/>
      <c r="FF34" s="170"/>
      <c r="FG34" s="170"/>
      <c r="FH34" s="170"/>
      <c r="FI34" s="170"/>
      <c r="FJ34" s="170"/>
      <c r="FK34" s="170"/>
      <c r="FL34" s="170"/>
      <c r="FM34" s="170"/>
      <c r="FN34" s="170"/>
      <c r="FO34" s="170"/>
      <c r="FP34" s="170"/>
      <c r="FQ34" s="170"/>
    </row>
    <row r="35" spans="2:173" ht="15">
      <c r="B35" s="1158"/>
      <c r="C35" s="1158"/>
      <c r="D35" s="345" t="s">
        <v>583</v>
      </c>
      <c r="E35" s="130" t="s">
        <v>7</v>
      </c>
      <c r="F35" s="1506">
        <f>_xlfn.XLOOKUP(I35,[1]VIII_CI_A_2!$AI:$AI,[1]VIII_CI_A_2!$T:$T)</f>
        <v>1.8568</v>
      </c>
      <c r="G35" s="1507" t="s">
        <v>302</v>
      </c>
      <c r="I35" s="775" t="s">
        <v>1982</v>
      </c>
      <c r="FD35" s="170"/>
      <c r="FE35" s="170"/>
      <c r="FF35" s="170"/>
      <c r="FG35" s="170"/>
      <c r="FH35" s="170"/>
      <c r="FI35" s="170"/>
      <c r="FJ35" s="170"/>
      <c r="FK35" s="170"/>
      <c r="FL35" s="170"/>
      <c r="FM35" s="170"/>
      <c r="FN35" s="170"/>
      <c r="FO35" s="170"/>
      <c r="FP35" s="170"/>
      <c r="FQ35" s="170"/>
    </row>
    <row r="36" spans="2:173" ht="15">
      <c r="B36" s="1159"/>
      <c r="C36" s="1159"/>
      <c r="D36" s="353" t="s">
        <v>34</v>
      </c>
      <c r="E36" s="130" t="s">
        <v>7</v>
      </c>
      <c r="F36" s="1506">
        <f>_xlfn.XLOOKUP(I36,[1]VIII_CI_A_2!$AI:$AI,[1]VIII_CI_A_2!$T:$T)</f>
        <v>1.6896</v>
      </c>
      <c r="G36" s="1507" t="s">
        <v>302</v>
      </c>
      <c r="I36" s="775" t="s">
        <v>1983</v>
      </c>
      <c r="FD36" s="170"/>
      <c r="FE36" s="170"/>
      <c r="FF36" s="170"/>
      <c r="FG36" s="170"/>
      <c r="FH36" s="170"/>
      <c r="FI36" s="170"/>
      <c r="FJ36" s="170"/>
      <c r="FK36" s="170"/>
      <c r="FL36" s="170"/>
      <c r="FM36" s="170"/>
      <c r="FN36" s="170"/>
      <c r="FO36" s="170"/>
      <c r="FP36" s="170"/>
      <c r="FQ36" s="170"/>
    </row>
    <row r="37" spans="2:173" ht="15">
      <c r="B37" s="1157">
        <v>12</v>
      </c>
      <c r="C37" s="1157" t="s">
        <v>673</v>
      </c>
      <c r="D37" s="165" t="s">
        <v>655</v>
      </c>
      <c r="E37" s="130" t="s">
        <v>7</v>
      </c>
      <c r="F37" s="1506">
        <f>_xlfn.XLOOKUP(I37,[1]VIII_CI_A_2!$AI:$AI,[1]VIII_CI_A_2!$T:$T)</f>
        <v>2.2490999999999999</v>
      </c>
      <c r="G37" s="1507" t="s">
        <v>302</v>
      </c>
      <c r="I37" s="775" t="s">
        <v>1984</v>
      </c>
      <c r="FD37" s="170"/>
      <c r="FE37" s="170"/>
      <c r="FF37" s="170"/>
      <c r="FG37" s="170"/>
      <c r="FH37" s="170"/>
      <c r="FI37" s="170"/>
      <c r="FJ37" s="170"/>
      <c r="FK37" s="170"/>
      <c r="FL37" s="170"/>
      <c r="FM37" s="170"/>
      <c r="FN37" s="170"/>
      <c r="FO37" s="170"/>
      <c r="FP37" s="170"/>
      <c r="FQ37" s="170"/>
    </row>
    <row r="38" spans="2:173" ht="15">
      <c r="B38" s="1158"/>
      <c r="C38" s="1158"/>
      <c r="D38" s="345" t="s">
        <v>656</v>
      </c>
      <c r="E38" s="130" t="s">
        <v>7</v>
      </c>
      <c r="F38" s="1506">
        <f>_xlfn.XLOOKUP(I38,[1]VIII_CI_A_2!$AI:$AI,[1]VIII_CI_A_2!$T:$T)</f>
        <v>2.0415999999999999</v>
      </c>
      <c r="G38" s="1507" t="s">
        <v>302</v>
      </c>
      <c r="I38" s="775" t="s">
        <v>1985</v>
      </c>
      <c r="FD38" s="170"/>
      <c r="FE38" s="170"/>
      <c r="FF38" s="170"/>
      <c r="FG38" s="170"/>
      <c r="FH38" s="170"/>
      <c r="FI38" s="170"/>
      <c r="FJ38" s="170"/>
      <c r="FK38" s="170"/>
      <c r="FL38" s="170"/>
      <c r="FM38" s="170"/>
      <c r="FN38" s="170"/>
      <c r="FO38" s="170"/>
      <c r="FP38" s="170"/>
      <c r="FQ38" s="170"/>
    </row>
    <row r="39" spans="2:173" ht="15.75" customHeight="1">
      <c r="B39" s="1158"/>
      <c r="C39" s="1158"/>
      <c r="D39" s="345" t="s">
        <v>583</v>
      </c>
      <c r="E39" s="130" t="s">
        <v>7</v>
      </c>
      <c r="F39" s="1506">
        <f>_xlfn.XLOOKUP(I39,[1]VIII_CI_A_2!$AI:$AI,[1]VIII_CI_A_2!$T:$T)</f>
        <v>1.8568</v>
      </c>
      <c r="G39" s="1507" t="s">
        <v>302</v>
      </c>
      <c r="I39" s="775" t="s">
        <v>1986</v>
      </c>
    </row>
    <row r="40" spans="2:173" ht="15">
      <c r="B40" s="1159"/>
      <c r="C40" s="1159"/>
      <c r="D40" s="353" t="s">
        <v>34</v>
      </c>
      <c r="E40" s="130" t="s">
        <v>7</v>
      </c>
      <c r="F40" s="1506">
        <f>_xlfn.XLOOKUP(I40,[1]VIII_CI_A_2!$AI:$AI,[1]VIII_CI_A_2!$T:$T)</f>
        <v>1.6896</v>
      </c>
      <c r="G40" s="1507" t="s">
        <v>302</v>
      </c>
      <c r="I40" s="775" t="s">
        <v>1987</v>
      </c>
    </row>
    <row r="41" spans="2:173" ht="15">
      <c r="B41" s="1157">
        <v>13</v>
      </c>
      <c r="C41" s="1157" t="s">
        <v>673</v>
      </c>
      <c r="D41" s="165" t="s">
        <v>655</v>
      </c>
      <c r="E41" s="130" t="s">
        <v>32</v>
      </c>
      <c r="F41" s="1506">
        <f>_xlfn.XLOOKUP(I41,[1]VIII_CI_A_2!$AI:$AI,[1]VIII_CI_A_2!$T:$T)</f>
        <v>1.5689401727999999</v>
      </c>
      <c r="G41" s="1507" t="s">
        <v>302</v>
      </c>
      <c r="I41" s="775" t="s">
        <v>1988</v>
      </c>
      <c r="EW41" s="175"/>
      <c r="EX41" s="175"/>
      <c r="EY41" s="175"/>
      <c r="EZ41" s="175"/>
      <c r="FA41" s="175"/>
      <c r="FB41" s="175"/>
      <c r="FC41" s="175"/>
    </row>
    <row r="42" spans="2:173" ht="15">
      <c r="B42" s="1158"/>
      <c r="C42" s="1158"/>
      <c r="D42" s="345" t="s">
        <v>656</v>
      </c>
      <c r="E42" s="130" t="s">
        <v>32</v>
      </c>
      <c r="F42" s="1506">
        <f>_xlfn.XLOOKUP(I42,[1]VIII_CI_A_2!$AI:$AI,[1]VIII_CI_A_2!$T:$T)</f>
        <v>1.5155434694399998</v>
      </c>
      <c r="G42" s="1507" t="s">
        <v>302</v>
      </c>
      <c r="I42" s="775" t="s">
        <v>1989</v>
      </c>
      <c r="EW42" s="175"/>
      <c r="EX42" s="175"/>
      <c r="EY42" s="175"/>
      <c r="EZ42" s="175"/>
      <c r="FA42" s="175"/>
      <c r="FB42" s="175"/>
      <c r="FC42" s="175"/>
    </row>
    <row r="43" spans="2:173" ht="25.5" customHeight="1">
      <c r="B43" s="1158"/>
      <c r="C43" s="1158"/>
      <c r="D43" s="345" t="s">
        <v>583</v>
      </c>
      <c r="E43" s="130" t="s">
        <v>32</v>
      </c>
      <c r="F43" s="1506">
        <f>_xlfn.XLOOKUP(I43,[1]VIII_CI_A_2!$AI:$AI,[1]VIII_CI_A_2!$T:$T)</f>
        <v>1.431446016</v>
      </c>
      <c r="G43" s="1507" t="s">
        <v>302</v>
      </c>
      <c r="I43" s="775" t="s">
        <v>1990</v>
      </c>
      <c r="FD43" s="170"/>
      <c r="FE43" s="170"/>
      <c r="FF43" s="170"/>
      <c r="FG43" s="170"/>
      <c r="FH43" s="170"/>
      <c r="FI43" s="170"/>
      <c r="FJ43" s="170"/>
      <c r="FK43" s="170"/>
      <c r="FL43" s="170"/>
      <c r="FM43" s="170"/>
      <c r="FN43" s="170"/>
      <c r="FO43" s="170"/>
      <c r="FP43" s="170"/>
      <c r="FQ43" s="170"/>
    </row>
    <row r="44" spans="2:173" ht="15">
      <c r="B44" s="1159"/>
      <c r="C44" s="1159"/>
      <c r="D44" s="353" t="s">
        <v>34</v>
      </c>
      <c r="E44" s="130" t="s">
        <v>32</v>
      </c>
      <c r="F44" s="1506">
        <f>_xlfn.XLOOKUP(I44,[1]VIII_CI_A_2!$AI:$AI,[1]VIII_CI_A_2!$T:$T)</f>
        <v>1.3989131519999998</v>
      </c>
      <c r="G44" s="1507" t="s">
        <v>302</v>
      </c>
      <c r="I44" s="775" t="s">
        <v>1991</v>
      </c>
      <c r="FD44" s="170"/>
      <c r="FE44" s="170"/>
      <c r="FF44" s="170"/>
      <c r="FG44" s="170"/>
      <c r="FH44" s="170"/>
      <c r="FI44" s="170"/>
      <c r="FJ44" s="170"/>
      <c r="FK44" s="170"/>
      <c r="FL44" s="170"/>
      <c r="FM44" s="170"/>
      <c r="FN44" s="170"/>
      <c r="FO44" s="170"/>
      <c r="FP44" s="170"/>
      <c r="FQ44" s="170"/>
    </row>
    <row r="45" spans="2:173" ht="15">
      <c r="B45" s="1157">
        <v>14</v>
      </c>
      <c r="C45" s="1157" t="s">
        <v>657</v>
      </c>
      <c r="D45" s="165" t="s">
        <v>655</v>
      </c>
      <c r="E45" s="130" t="s">
        <v>33</v>
      </c>
      <c r="F45" s="1506">
        <f>_xlfn.XLOOKUP(I45,[1]VIII_CI_A_2!$AI:$AI,[1]VIII_CI_A_2!$T:$T)</f>
        <v>1.5140272667520001</v>
      </c>
      <c r="G45" s="1507" t="s">
        <v>302</v>
      </c>
      <c r="I45" s="775" t="s">
        <v>1992</v>
      </c>
      <c r="FD45" s="170"/>
      <c r="FE45" s="170"/>
      <c r="FF45" s="170"/>
      <c r="FG45" s="170"/>
      <c r="FH45" s="170"/>
      <c r="FI45" s="170"/>
      <c r="FJ45" s="170"/>
      <c r="FK45" s="170"/>
      <c r="FL45" s="170"/>
      <c r="FM45" s="170"/>
      <c r="FN45" s="170"/>
      <c r="FO45" s="170"/>
      <c r="FP45" s="170"/>
      <c r="FQ45" s="170"/>
    </row>
    <row r="46" spans="2:173" ht="15">
      <c r="B46" s="1158"/>
      <c r="C46" s="1158"/>
      <c r="D46" s="345" t="s">
        <v>656</v>
      </c>
      <c r="E46" s="130" t="s">
        <v>33</v>
      </c>
      <c r="F46" s="1506">
        <f>_xlfn.XLOOKUP(I46,[1]VIII_CI_A_2!$AI:$AI,[1]VIII_CI_A_2!$T:$T)</f>
        <v>1.4624994480095999</v>
      </c>
      <c r="G46" s="1507" t="s">
        <v>302</v>
      </c>
      <c r="I46" s="775" t="s">
        <v>1993</v>
      </c>
      <c r="FD46" s="170"/>
      <c r="FE46" s="170"/>
      <c r="FF46" s="170"/>
      <c r="FG46" s="170"/>
      <c r="FH46" s="170"/>
      <c r="FI46" s="170"/>
      <c r="FJ46" s="170"/>
      <c r="FK46" s="170"/>
      <c r="FL46" s="170"/>
      <c r="FM46" s="170"/>
      <c r="FN46" s="170"/>
      <c r="FO46" s="170"/>
      <c r="FP46" s="170"/>
      <c r="FQ46" s="170"/>
    </row>
    <row r="47" spans="2:173" ht="15">
      <c r="B47" s="1158"/>
      <c r="C47" s="1158"/>
      <c r="D47" s="345" t="s">
        <v>583</v>
      </c>
      <c r="E47" s="130" t="s">
        <v>33</v>
      </c>
      <c r="F47" s="1506">
        <f>_xlfn.XLOOKUP(I47,[1]VIII_CI_A_2!$AI:$AI,[1]VIII_CI_A_2!$T:$T)</f>
        <v>1.3813454054399998</v>
      </c>
      <c r="G47" s="1507" t="s">
        <v>302</v>
      </c>
      <c r="I47" s="775" t="s">
        <v>1994</v>
      </c>
      <c r="FD47" s="170"/>
      <c r="FE47" s="170"/>
      <c r="FF47" s="170"/>
      <c r="FG47" s="170"/>
      <c r="FH47" s="170"/>
      <c r="FI47" s="170"/>
      <c r="FJ47" s="170"/>
      <c r="FK47" s="170"/>
      <c r="FL47" s="170"/>
      <c r="FM47" s="170"/>
      <c r="FN47" s="170"/>
      <c r="FO47" s="170"/>
      <c r="FP47" s="170"/>
      <c r="FQ47" s="170"/>
    </row>
    <row r="48" spans="2:173" ht="15">
      <c r="B48" s="1159"/>
      <c r="C48" s="1159"/>
      <c r="D48" s="353" t="s">
        <v>34</v>
      </c>
      <c r="E48" s="130" t="s">
        <v>33</v>
      </c>
      <c r="F48" s="1506">
        <f>_xlfn.XLOOKUP(I48,[1]VIII_CI_A_2!$AI:$AI,[1]VIII_CI_A_2!$T:$T)</f>
        <v>1.3429566259199996</v>
      </c>
      <c r="G48" s="1507" t="s">
        <v>302</v>
      </c>
      <c r="I48" s="775" t="s">
        <v>1995</v>
      </c>
      <c r="FD48" s="170"/>
      <c r="FE48" s="170"/>
      <c r="FF48" s="170"/>
      <c r="FG48" s="170"/>
      <c r="FH48" s="170"/>
      <c r="FI48" s="170"/>
      <c r="FJ48" s="170"/>
      <c r="FK48" s="170"/>
      <c r="FL48" s="170"/>
      <c r="FM48" s="170"/>
      <c r="FN48" s="170"/>
      <c r="FO48" s="170"/>
      <c r="FP48" s="170"/>
      <c r="FQ48" s="170"/>
    </row>
    <row r="49" spans="2:173">
      <c r="B49" s="1255" t="s">
        <v>331</v>
      </c>
      <c r="C49" s="1255"/>
      <c r="D49" s="1255"/>
      <c r="E49" s="1255"/>
      <c r="F49" s="1255"/>
      <c r="G49" s="1255"/>
      <c r="FD49" s="170"/>
      <c r="FE49" s="170"/>
      <c r="FF49" s="170"/>
      <c r="FG49" s="170"/>
      <c r="FH49" s="170"/>
      <c r="FI49" s="170"/>
      <c r="FJ49" s="170"/>
      <c r="FK49" s="170"/>
      <c r="FL49" s="170"/>
      <c r="FM49" s="170"/>
      <c r="FN49" s="170"/>
      <c r="FO49" s="170"/>
      <c r="FP49" s="170"/>
      <c r="FQ49" s="170"/>
    </row>
    <row r="50" spans="2:173" ht="12.75" customHeight="1">
      <c r="B50" s="1486" t="s">
        <v>2475</v>
      </c>
      <c r="C50" s="1486"/>
      <c r="D50" s="1486"/>
      <c r="E50" s="1486"/>
      <c r="F50" s="1486"/>
      <c r="G50" s="1486"/>
      <c r="FD50" s="170"/>
      <c r="FE50" s="170"/>
      <c r="FF50" s="170"/>
      <c r="FG50" s="170"/>
      <c r="FH50" s="170"/>
      <c r="FI50" s="170"/>
      <c r="FJ50" s="170"/>
      <c r="FK50" s="170"/>
      <c r="FL50" s="170"/>
      <c r="FM50" s="170"/>
      <c r="FN50" s="170"/>
      <c r="FO50" s="170"/>
      <c r="FP50" s="170"/>
      <c r="FQ50" s="170"/>
    </row>
    <row r="51" spans="2:173" ht="26.25" customHeight="1">
      <c r="B51" s="1486" t="s">
        <v>2476</v>
      </c>
      <c r="C51" s="1486"/>
      <c r="D51" s="1486"/>
      <c r="E51" s="1486"/>
      <c r="F51" s="1486"/>
      <c r="G51" s="1486"/>
      <c r="FD51" s="170"/>
      <c r="FE51" s="170"/>
      <c r="FF51" s="170"/>
      <c r="FG51" s="170"/>
      <c r="FH51" s="170"/>
      <c r="FI51" s="170"/>
      <c r="FJ51" s="170"/>
      <c r="FK51" s="170"/>
      <c r="FL51" s="170"/>
      <c r="FM51" s="170"/>
      <c r="FN51" s="170"/>
      <c r="FO51" s="170"/>
      <c r="FP51" s="170"/>
      <c r="FQ51" s="170"/>
    </row>
  </sheetData>
  <mergeCells count="63">
    <mergeCell ref="C17:C19"/>
    <mergeCell ref="B17:B19"/>
    <mergeCell ref="B20:B23"/>
    <mergeCell ref="C20:C23"/>
    <mergeCell ref="C45:C48"/>
    <mergeCell ref="C37:C40"/>
    <mergeCell ref="B3:G3"/>
    <mergeCell ref="B4:G4"/>
    <mergeCell ref="B41:B44"/>
    <mergeCell ref="C41:C44"/>
    <mergeCell ref="B6:B7"/>
    <mergeCell ref="C6:C7"/>
    <mergeCell ref="D6:D7"/>
    <mergeCell ref="E6:E7"/>
    <mergeCell ref="F16:G16"/>
    <mergeCell ref="B16:E16"/>
    <mergeCell ref="F32:G32"/>
    <mergeCell ref="B32:E32"/>
    <mergeCell ref="B9:E9"/>
    <mergeCell ref="F6:G7"/>
    <mergeCell ref="F21:G21"/>
    <mergeCell ref="F22:G22"/>
    <mergeCell ref="B51:G51"/>
    <mergeCell ref="B50:G50"/>
    <mergeCell ref="B8:G8"/>
    <mergeCell ref="B49:G49"/>
    <mergeCell ref="B24:B27"/>
    <mergeCell ref="C24:C27"/>
    <mergeCell ref="B28:B31"/>
    <mergeCell ref="C28:C31"/>
    <mergeCell ref="B33:B36"/>
    <mergeCell ref="C33:C36"/>
    <mergeCell ref="B37:B40"/>
    <mergeCell ref="B45:B48"/>
    <mergeCell ref="F17:G17"/>
    <mergeCell ref="F18:G18"/>
    <mergeCell ref="F19:G19"/>
    <mergeCell ref="F20:G20"/>
    <mergeCell ref="F23:G23"/>
    <mergeCell ref="F24:G24"/>
    <mergeCell ref="F25:G25"/>
    <mergeCell ref="F26:G26"/>
    <mergeCell ref="F27:G27"/>
    <mergeCell ref="F28:G28"/>
    <mergeCell ref="F29:G29"/>
    <mergeCell ref="F30:G30"/>
    <mergeCell ref="F31:G31"/>
    <mergeCell ref="F33:G33"/>
    <mergeCell ref="F34:G34"/>
    <mergeCell ref="F35:G35"/>
    <mergeCell ref="F36:G36"/>
    <mergeCell ref="F37:G37"/>
    <mergeCell ref="F38:G38"/>
    <mergeCell ref="F39:G39"/>
    <mergeCell ref="F45:G45"/>
    <mergeCell ref="F46:G46"/>
    <mergeCell ref="F47:G47"/>
    <mergeCell ref="F48:G48"/>
    <mergeCell ref="F40:G40"/>
    <mergeCell ref="F41:G41"/>
    <mergeCell ref="F42:G42"/>
    <mergeCell ref="F43:G43"/>
    <mergeCell ref="F44:G44"/>
  </mergeCells>
  <pageMargins left="0.47244094488188998" right="0.196850393700787" top="0.47244094488188998" bottom="0.39370078740157499" header="0.31496062992126" footer="0.196850393700787"/>
  <pageSetup paperSize="9" scale="82" firstPageNumber="138" fitToHeight="0" orientation="portrait" useFirstPageNumber="1" r:id="rId1"/>
  <headerFooter alignWithMargins="0">
    <oddHeader>&amp;CDRAFT</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aie26">
    <tabColor rgb="FF00B008"/>
    <pageSetUpPr fitToPage="1"/>
  </sheetPr>
  <dimension ref="A1:HH51"/>
  <sheetViews>
    <sheetView zoomScale="85" zoomScaleNormal="85" workbookViewId="0">
      <selection activeCell="F16" sqref="F16"/>
    </sheetView>
  </sheetViews>
  <sheetFormatPr defaultColWidth="9" defaultRowHeight="12.75"/>
  <cols>
    <col min="1" max="1" width="8" style="8" customWidth="1"/>
    <col min="2" max="2" width="4.28515625" style="30" customWidth="1"/>
    <col min="3" max="3" width="41.42578125" style="30" customWidth="1"/>
    <col min="4" max="4" width="15.28515625" style="30" customWidth="1"/>
    <col min="5" max="5" width="18.85546875" style="30" customWidth="1"/>
    <col min="6" max="6" width="12" style="30" customWidth="1"/>
    <col min="7" max="7" width="10.42578125" style="30" customWidth="1"/>
    <col min="8" max="11" width="9.140625" style="30"/>
    <col min="12" max="12" width="0" style="30" hidden="1" customWidth="1"/>
    <col min="13" max="13" width="9" style="30" hidden="1" customWidth="1"/>
    <col min="14" max="14" width="0" style="30" hidden="1" customWidth="1"/>
    <col min="15" max="202" width="9.140625" style="30"/>
    <col min="203" max="213" width="9.140625" style="8"/>
    <col min="214" max="214" width="4.42578125" style="8" customWidth="1"/>
    <col min="215" max="215" width="32.28515625" style="8" customWidth="1"/>
    <col min="216" max="216" width="7.7109375" style="8" customWidth="1"/>
    <col min="217" max="222" width="8.85546875" style="8" customWidth="1"/>
    <col min="223" max="224" width="9.140625" style="8" customWidth="1"/>
    <col min="225" max="469" width="9.140625" style="8"/>
    <col min="470" max="470" width="4.42578125" style="8" customWidth="1"/>
    <col min="471" max="471" width="32.28515625" style="8" customWidth="1"/>
    <col min="472" max="472" width="7.7109375" style="8" customWidth="1"/>
    <col min="473" max="478" width="8.85546875" style="8" customWidth="1"/>
    <col min="479" max="480" width="9.140625" style="8" customWidth="1"/>
    <col min="481" max="725" width="9.140625" style="8"/>
    <col min="726" max="726" width="4.42578125" style="8" customWidth="1"/>
    <col min="727" max="727" width="32.28515625" style="8" customWidth="1"/>
    <col min="728" max="728" width="7.7109375" style="8" customWidth="1"/>
    <col min="729" max="734" width="8.85546875" style="8" customWidth="1"/>
    <col min="735" max="736" width="9.140625" style="8" customWidth="1"/>
    <col min="737" max="981" width="9.140625" style="8"/>
    <col min="982" max="982" width="4.42578125" style="8" customWidth="1"/>
    <col min="983" max="983" width="32.28515625" style="8" customWidth="1"/>
    <col min="984" max="984" width="7.7109375" style="8" customWidth="1"/>
    <col min="985" max="990" width="8.85546875" style="8" customWidth="1"/>
    <col min="991" max="992" width="9.140625" style="8" customWidth="1"/>
    <col min="993" max="1237" width="9.140625" style="8"/>
    <col min="1238" max="1238" width="4.42578125" style="8" customWidth="1"/>
    <col min="1239" max="1239" width="32.28515625" style="8" customWidth="1"/>
    <col min="1240" max="1240" width="7.7109375" style="8" customWidth="1"/>
    <col min="1241" max="1246" width="8.85546875" style="8" customWidth="1"/>
    <col min="1247" max="1248" width="9.140625" style="8" customWidth="1"/>
    <col min="1249" max="1493" width="9.140625" style="8"/>
    <col min="1494" max="1494" width="4.42578125" style="8" customWidth="1"/>
    <col min="1495" max="1495" width="32.28515625" style="8" customWidth="1"/>
    <col min="1496" max="1496" width="7.7109375" style="8" customWidth="1"/>
    <col min="1497" max="1502" width="8.85546875" style="8" customWidth="1"/>
    <col min="1503" max="1504" width="9.140625" style="8" customWidth="1"/>
    <col min="1505" max="1749" width="9.140625" style="8"/>
    <col min="1750" max="1750" width="4.42578125" style="8" customWidth="1"/>
    <col min="1751" max="1751" width="32.28515625" style="8" customWidth="1"/>
    <col min="1752" max="1752" width="7.7109375" style="8" customWidth="1"/>
    <col min="1753" max="1758" width="8.85546875" style="8" customWidth="1"/>
    <col min="1759" max="1760" width="9.140625" style="8" customWidth="1"/>
    <col min="1761" max="2005" width="9.140625" style="8"/>
    <col min="2006" max="2006" width="4.42578125" style="8" customWidth="1"/>
    <col min="2007" max="2007" width="32.28515625" style="8" customWidth="1"/>
    <col min="2008" max="2008" width="7.7109375" style="8" customWidth="1"/>
    <col min="2009" max="2014" width="8.85546875" style="8" customWidth="1"/>
    <col min="2015" max="2016" width="9.140625" style="8" customWidth="1"/>
    <col min="2017" max="2261" width="9.140625" style="8"/>
    <col min="2262" max="2262" width="4.42578125" style="8" customWidth="1"/>
    <col min="2263" max="2263" width="32.28515625" style="8" customWidth="1"/>
    <col min="2264" max="2264" width="7.7109375" style="8" customWidth="1"/>
    <col min="2265" max="2270" width="8.85546875" style="8" customWidth="1"/>
    <col min="2271" max="2272" width="9.140625" style="8" customWidth="1"/>
    <col min="2273" max="2517" width="9.140625" style="8"/>
    <col min="2518" max="2518" width="4.42578125" style="8" customWidth="1"/>
    <col min="2519" max="2519" width="32.28515625" style="8" customWidth="1"/>
    <col min="2520" max="2520" width="7.7109375" style="8" customWidth="1"/>
    <col min="2521" max="2526" width="8.85546875" style="8" customWidth="1"/>
    <col min="2527" max="2528" width="9.140625" style="8" customWidth="1"/>
    <col min="2529" max="2773" width="9.140625" style="8"/>
    <col min="2774" max="2774" width="4.42578125" style="8" customWidth="1"/>
    <col min="2775" max="2775" width="32.28515625" style="8" customWidth="1"/>
    <col min="2776" max="2776" width="7.7109375" style="8" customWidth="1"/>
    <col min="2777" max="2782" width="8.85546875" style="8" customWidth="1"/>
    <col min="2783" max="2784" width="9.140625" style="8" customWidth="1"/>
    <col min="2785" max="3029" width="9.140625" style="8"/>
    <col min="3030" max="3030" width="4.42578125" style="8" customWidth="1"/>
    <col min="3031" max="3031" width="32.28515625" style="8" customWidth="1"/>
    <col min="3032" max="3032" width="7.7109375" style="8" customWidth="1"/>
    <col min="3033" max="3038" width="8.85546875" style="8" customWidth="1"/>
    <col min="3039" max="3040" width="9.140625" style="8" customWidth="1"/>
    <col min="3041" max="3285" width="9.140625" style="8"/>
    <col min="3286" max="3286" width="4.42578125" style="8" customWidth="1"/>
    <col min="3287" max="3287" width="32.28515625" style="8" customWidth="1"/>
    <col min="3288" max="3288" width="7.7109375" style="8" customWidth="1"/>
    <col min="3289" max="3294" width="8.85546875" style="8" customWidth="1"/>
    <col min="3295" max="3296" width="9.140625" style="8" customWidth="1"/>
    <col min="3297" max="3541" width="9.140625" style="8"/>
    <col min="3542" max="3542" width="4.42578125" style="8" customWidth="1"/>
    <col min="3543" max="3543" width="32.28515625" style="8" customWidth="1"/>
    <col min="3544" max="3544" width="7.7109375" style="8" customWidth="1"/>
    <col min="3545" max="3550" width="8.85546875" style="8" customWidth="1"/>
    <col min="3551" max="3552" width="9.140625" style="8" customWidth="1"/>
    <col min="3553" max="3797" width="9.140625" style="8"/>
    <col min="3798" max="3798" width="4.42578125" style="8" customWidth="1"/>
    <col min="3799" max="3799" width="32.28515625" style="8" customWidth="1"/>
    <col min="3800" max="3800" width="7.7109375" style="8" customWidth="1"/>
    <col min="3801" max="3806" width="8.85546875" style="8" customWidth="1"/>
    <col min="3807" max="3808" width="9.140625" style="8" customWidth="1"/>
    <col min="3809" max="4053" width="9.140625" style="8"/>
    <col min="4054" max="4054" width="4.42578125" style="8" customWidth="1"/>
    <col min="4055" max="4055" width="32.28515625" style="8" customWidth="1"/>
    <col min="4056" max="4056" width="7.7109375" style="8" customWidth="1"/>
    <col min="4057" max="4062" width="8.85546875" style="8" customWidth="1"/>
    <col min="4063" max="4064" width="9.140625" style="8" customWidth="1"/>
    <col min="4065" max="4309" width="9.140625" style="8"/>
    <col min="4310" max="4310" width="4.42578125" style="8" customWidth="1"/>
    <col min="4311" max="4311" width="32.28515625" style="8" customWidth="1"/>
    <col min="4312" max="4312" width="7.7109375" style="8" customWidth="1"/>
    <col min="4313" max="4318" width="8.85546875" style="8" customWidth="1"/>
    <col min="4319" max="4320" width="9.140625" style="8" customWidth="1"/>
    <col min="4321" max="4565" width="9.140625" style="8"/>
    <col min="4566" max="4566" width="4.42578125" style="8" customWidth="1"/>
    <col min="4567" max="4567" width="32.28515625" style="8" customWidth="1"/>
    <col min="4568" max="4568" width="7.7109375" style="8" customWidth="1"/>
    <col min="4569" max="4574" width="8.85546875" style="8" customWidth="1"/>
    <col min="4575" max="4576" width="9.140625" style="8" customWidth="1"/>
    <col min="4577" max="4821" width="9.140625" style="8"/>
    <col min="4822" max="4822" width="4.42578125" style="8" customWidth="1"/>
    <col min="4823" max="4823" width="32.28515625" style="8" customWidth="1"/>
    <col min="4824" max="4824" width="7.7109375" style="8" customWidth="1"/>
    <col min="4825" max="4830" width="8.85546875" style="8" customWidth="1"/>
    <col min="4831" max="4832" width="9.140625" style="8" customWidth="1"/>
    <col min="4833" max="5077" width="9.140625" style="8"/>
    <col min="5078" max="5078" width="4.42578125" style="8" customWidth="1"/>
    <col min="5079" max="5079" width="32.28515625" style="8" customWidth="1"/>
    <col min="5080" max="5080" width="7.7109375" style="8" customWidth="1"/>
    <col min="5081" max="5086" width="8.85546875" style="8" customWidth="1"/>
    <col min="5087" max="5088" width="9.140625" style="8" customWidth="1"/>
    <col min="5089" max="5333" width="9.140625" style="8"/>
    <col min="5334" max="5334" width="4.42578125" style="8" customWidth="1"/>
    <col min="5335" max="5335" width="32.28515625" style="8" customWidth="1"/>
    <col min="5336" max="5336" width="7.7109375" style="8" customWidth="1"/>
    <col min="5337" max="5342" width="8.85546875" style="8" customWidth="1"/>
    <col min="5343" max="5344" width="9.140625" style="8" customWidth="1"/>
    <col min="5345" max="5589" width="9.140625" style="8"/>
    <col min="5590" max="5590" width="4.42578125" style="8" customWidth="1"/>
    <col min="5591" max="5591" width="32.28515625" style="8" customWidth="1"/>
    <col min="5592" max="5592" width="7.7109375" style="8" customWidth="1"/>
    <col min="5593" max="5598" width="8.85546875" style="8" customWidth="1"/>
    <col min="5599" max="5600" width="9.140625" style="8" customWidth="1"/>
    <col min="5601" max="5845" width="9.140625" style="8"/>
    <col min="5846" max="5846" width="4.42578125" style="8" customWidth="1"/>
    <col min="5847" max="5847" width="32.28515625" style="8" customWidth="1"/>
    <col min="5848" max="5848" width="7.7109375" style="8" customWidth="1"/>
    <col min="5849" max="5854" width="8.85546875" style="8" customWidth="1"/>
    <col min="5855" max="5856" width="9.140625" style="8" customWidth="1"/>
    <col min="5857" max="6101" width="9.140625" style="8"/>
    <col min="6102" max="6102" width="4.42578125" style="8" customWidth="1"/>
    <col min="6103" max="6103" width="32.28515625" style="8" customWidth="1"/>
    <col min="6104" max="6104" width="7.7109375" style="8" customWidth="1"/>
    <col min="6105" max="6110" width="8.85546875" style="8" customWidth="1"/>
    <col min="6111" max="6112" width="9.140625" style="8" customWidth="1"/>
    <col min="6113" max="6357" width="9.140625" style="8"/>
    <col min="6358" max="6358" width="4.42578125" style="8" customWidth="1"/>
    <col min="6359" max="6359" width="32.28515625" style="8" customWidth="1"/>
    <col min="6360" max="6360" width="7.7109375" style="8" customWidth="1"/>
    <col min="6361" max="6366" width="8.85546875" style="8" customWidth="1"/>
    <col min="6367" max="6368" width="9.140625" style="8" customWidth="1"/>
    <col min="6369" max="6613" width="9.140625" style="8"/>
    <col min="6614" max="6614" width="4.42578125" style="8" customWidth="1"/>
    <col min="6615" max="6615" width="32.28515625" style="8" customWidth="1"/>
    <col min="6616" max="6616" width="7.7109375" style="8" customWidth="1"/>
    <col min="6617" max="6622" width="8.85546875" style="8" customWidth="1"/>
    <col min="6623" max="6624" width="9.140625" style="8" customWidth="1"/>
    <col min="6625" max="6869" width="9.140625" style="8"/>
    <col min="6870" max="6870" width="4.42578125" style="8" customWidth="1"/>
    <col min="6871" max="6871" width="32.28515625" style="8" customWidth="1"/>
    <col min="6872" max="6872" width="7.7109375" style="8" customWidth="1"/>
    <col min="6873" max="6878" width="8.85546875" style="8" customWidth="1"/>
    <col min="6879" max="6880" width="9.140625" style="8" customWidth="1"/>
    <col min="6881" max="7125" width="9.140625" style="8"/>
    <col min="7126" max="7126" width="4.42578125" style="8" customWidth="1"/>
    <col min="7127" max="7127" width="32.28515625" style="8" customWidth="1"/>
    <col min="7128" max="7128" width="7.7109375" style="8" customWidth="1"/>
    <col min="7129" max="7134" width="8.85546875" style="8" customWidth="1"/>
    <col min="7135" max="7136" width="9.140625" style="8" customWidth="1"/>
    <col min="7137" max="7381" width="9.140625" style="8"/>
    <col min="7382" max="7382" width="4.42578125" style="8" customWidth="1"/>
    <col min="7383" max="7383" width="32.28515625" style="8" customWidth="1"/>
    <col min="7384" max="7384" width="7.7109375" style="8" customWidth="1"/>
    <col min="7385" max="7390" width="8.85546875" style="8" customWidth="1"/>
    <col min="7391" max="7392" width="9.140625" style="8" customWidth="1"/>
    <col min="7393" max="7637" width="9.140625" style="8"/>
    <col min="7638" max="7638" width="4.42578125" style="8" customWidth="1"/>
    <col min="7639" max="7639" width="32.28515625" style="8" customWidth="1"/>
    <col min="7640" max="7640" width="7.7109375" style="8" customWidth="1"/>
    <col min="7641" max="7646" width="8.85546875" style="8" customWidth="1"/>
    <col min="7647" max="7648" width="9.140625" style="8" customWidth="1"/>
    <col min="7649" max="7893" width="9.140625" style="8"/>
    <col min="7894" max="7894" width="4.42578125" style="8" customWidth="1"/>
    <col min="7895" max="7895" width="32.28515625" style="8" customWidth="1"/>
    <col min="7896" max="7896" width="7.7109375" style="8" customWidth="1"/>
    <col min="7897" max="7902" width="8.85546875" style="8" customWidth="1"/>
    <col min="7903" max="7904" width="9.140625" style="8" customWidth="1"/>
    <col min="7905" max="8149" width="9.140625" style="8"/>
    <col min="8150" max="8150" width="4.42578125" style="8" customWidth="1"/>
    <col min="8151" max="8151" width="32.28515625" style="8" customWidth="1"/>
    <col min="8152" max="8152" width="7.7109375" style="8" customWidth="1"/>
    <col min="8153" max="8158" width="8.85546875" style="8" customWidth="1"/>
    <col min="8159" max="8160" width="9.140625" style="8" customWidth="1"/>
    <col min="8161" max="8405" width="9.140625" style="8"/>
    <col min="8406" max="8406" width="4.42578125" style="8" customWidth="1"/>
    <col min="8407" max="8407" width="32.28515625" style="8" customWidth="1"/>
    <col min="8408" max="8408" width="7.7109375" style="8" customWidth="1"/>
    <col min="8409" max="8414" width="8.85546875" style="8" customWidth="1"/>
    <col min="8415" max="8416" width="9.140625" style="8" customWidth="1"/>
    <col min="8417" max="8661" width="9.140625" style="8"/>
    <col min="8662" max="8662" width="4.42578125" style="8" customWidth="1"/>
    <col min="8663" max="8663" width="32.28515625" style="8" customWidth="1"/>
    <col min="8664" max="8664" width="7.7109375" style="8" customWidth="1"/>
    <col min="8665" max="8670" width="8.85546875" style="8" customWidth="1"/>
    <col min="8671" max="8672" width="9.140625" style="8" customWidth="1"/>
    <col min="8673" max="8917" width="9.140625" style="8"/>
    <col min="8918" max="8918" width="4.42578125" style="8" customWidth="1"/>
    <col min="8919" max="8919" width="32.28515625" style="8" customWidth="1"/>
    <col min="8920" max="8920" width="7.7109375" style="8" customWidth="1"/>
    <col min="8921" max="8926" width="8.85546875" style="8" customWidth="1"/>
    <col min="8927" max="8928" width="9.140625" style="8" customWidth="1"/>
    <col min="8929" max="9173" width="9.140625" style="8"/>
    <col min="9174" max="9174" width="4.42578125" style="8" customWidth="1"/>
    <col min="9175" max="9175" width="32.28515625" style="8" customWidth="1"/>
    <col min="9176" max="9176" width="7.7109375" style="8" customWidth="1"/>
    <col min="9177" max="9182" width="8.85546875" style="8" customWidth="1"/>
    <col min="9183" max="9184" width="9.140625" style="8" customWidth="1"/>
    <col min="9185" max="9429" width="9.140625" style="8"/>
    <col min="9430" max="9430" width="4.42578125" style="8" customWidth="1"/>
    <col min="9431" max="9431" width="32.28515625" style="8" customWidth="1"/>
    <col min="9432" max="9432" width="7.7109375" style="8" customWidth="1"/>
    <col min="9433" max="9438" width="8.85546875" style="8" customWidth="1"/>
    <col min="9439" max="9440" width="9.140625" style="8" customWidth="1"/>
    <col min="9441" max="9685" width="9.140625" style="8"/>
    <col min="9686" max="9686" width="4.42578125" style="8" customWidth="1"/>
    <col min="9687" max="9687" width="32.28515625" style="8" customWidth="1"/>
    <col min="9688" max="9688" width="7.7109375" style="8" customWidth="1"/>
    <col min="9689" max="9694" width="8.85546875" style="8" customWidth="1"/>
    <col min="9695" max="9696" width="9.140625" style="8" customWidth="1"/>
    <col min="9697" max="9941" width="9.140625" style="8"/>
    <col min="9942" max="9942" width="4.42578125" style="8" customWidth="1"/>
    <col min="9943" max="9943" width="32.28515625" style="8" customWidth="1"/>
    <col min="9944" max="9944" width="7.7109375" style="8" customWidth="1"/>
    <col min="9945" max="9950" width="8.85546875" style="8" customWidth="1"/>
    <col min="9951" max="9952" width="9.140625" style="8" customWidth="1"/>
    <col min="9953" max="10197" width="9.140625" style="8"/>
    <col min="10198" max="10198" width="4.42578125" style="8" customWidth="1"/>
    <col min="10199" max="10199" width="32.28515625" style="8" customWidth="1"/>
    <col min="10200" max="10200" width="7.7109375" style="8" customWidth="1"/>
    <col min="10201" max="10206" width="8.85546875" style="8" customWidth="1"/>
    <col min="10207" max="10208" width="9.140625" style="8" customWidth="1"/>
    <col min="10209" max="10453" width="9.140625" style="8"/>
    <col min="10454" max="10454" width="4.42578125" style="8" customWidth="1"/>
    <col min="10455" max="10455" width="32.28515625" style="8" customWidth="1"/>
    <col min="10456" max="10456" width="7.7109375" style="8" customWidth="1"/>
    <col min="10457" max="10462" width="8.85546875" style="8" customWidth="1"/>
    <col min="10463" max="10464" width="9.140625" style="8" customWidth="1"/>
    <col min="10465" max="10709" width="9.140625" style="8"/>
    <col min="10710" max="10710" width="4.42578125" style="8" customWidth="1"/>
    <col min="10711" max="10711" width="32.28515625" style="8" customWidth="1"/>
    <col min="10712" max="10712" width="7.7109375" style="8" customWidth="1"/>
    <col min="10713" max="10718" width="8.85546875" style="8" customWidth="1"/>
    <col min="10719" max="10720" width="9.140625" style="8" customWidth="1"/>
    <col min="10721" max="10965" width="9.140625" style="8"/>
    <col min="10966" max="10966" width="4.42578125" style="8" customWidth="1"/>
    <col min="10967" max="10967" width="32.28515625" style="8" customWidth="1"/>
    <col min="10968" max="10968" width="7.7109375" style="8" customWidth="1"/>
    <col min="10969" max="10974" width="8.85546875" style="8" customWidth="1"/>
    <col min="10975" max="10976" width="9.140625" style="8" customWidth="1"/>
    <col min="10977" max="11221" width="9.140625" style="8"/>
    <col min="11222" max="11222" width="4.42578125" style="8" customWidth="1"/>
    <col min="11223" max="11223" width="32.28515625" style="8" customWidth="1"/>
    <col min="11224" max="11224" width="7.7109375" style="8" customWidth="1"/>
    <col min="11225" max="11230" width="8.85546875" style="8" customWidth="1"/>
    <col min="11231" max="11232" width="9.140625" style="8" customWidth="1"/>
    <col min="11233" max="11477" width="9.140625" style="8"/>
    <col min="11478" max="11478" width="4.42578125" style="8" customWidth="1"/>
    <col min="11479" max="11479" width="32.28515625" style="8" customWidth="1"/>
    <col min="11480" max="11480" width="7.7109375" style="8" customWidth="1"/>
    <col min="11481" max="11486" width="8.85546875" style="8" customWidth="1"/>
    <col min="11487" max="11488" width="9.140625" style="8" customWidth="1"/>
    <col min="11489" max="11733" width="9.140625" style="8"/>
    <col min="11734" max="11734" width="4.42578125" style="8" customWidth="1"/>
    <col min="11735" max="11735" width="32.28515625" style="8" customWidth="1"/>
    <col min="11736" max="11736" width="7.7109375" style="8" customWidth="1"/>
    <col min="11737" max="11742" width="8.85546875" style="8" customWidth="1"/>
    <col min="11743" max="11744" width="9.140625" style="8" customWidth="1"/>
    <col min="11745" max="11989" width="9.140625" style="8"/>
    <col min="11990" max="11990" width="4.42578125" style="8" customWidth="1"/>
    <col min="11991" max="11991" width="32.28515625" style="8" customWidth="1"/>
    <col min="11992" max="11992" width="7.7109375" style="8" customWidth="1"/>
    <col min="11993" max="11998" width="8.85546875" style="8" customWidth="1"/>
    <col min="11999" max="12000" width="9.140625" style="8" customWidth="1"/>
    <col min="12001" max="12245" width="9.140625" style="8"/>
    <col min="12246" max="12246" width="4.42578125" style="8" customWidth="1"/>
    <col min="12247" max="12247" width="32.28515625" style="8" customWidth="1"/>
    <col min="12248" max="12248" width="7.7109375" style="8" customWidth="1"/>
    <col min="12249" max="12254" width="8.85546875" style="8" customWidth="1"/>
    <col min="12255" max="12256" width="9.140625" style="8" customWidth="1"/>
    <col min="12257" max="12501" width="9.140625" style="8"/>
    <col min="12502" max="12502" width="4.42578125" style="8" customWidth="1"/>
    <col min="12503" max="12503" width="32.28515625" style="8" customWidth="1"/>
    <col min="12504" max="12504" width="7.7109375" style="8" customWidth="1"/>
    <col min="12505" max="12510" width="8.85546875" style="8" customWidth="1"/>
    <col min="12511" max="12512" width="9.140625" style="8" customWidth="1"/>
    <col min="12513" max="12757" width="9.140625" style="8"/>
    <col min="12758" max="12758" width="4.42578125" style="8" customWidth="1"/>
    <col min="12759" max="12759" width="32.28515625" style="8" customWidth="1"/>
    <col min="12760" max="12760" width="7.7109375" style="8" customWidth="1"/>
    <col min="12761" max="12766" width="8.85546875" style="8" customWidth="1"/>
    <col min="12767" max="12768" width="9.140625" style="8" customWidth="1"/>
    <col min="12769" max="13013" width="9.140625" style="8"/>
    <col min="13014" max="13014" width="4.42578125" style="8" customWidth="1"/>
    <col min="13015" max="13015" width="32.28515625" style="8" customWidth="1"/>
    <col min="13016" max="13016" width="7.7109375" style="8" customWidth="1"/>
    <col min="13017" max="13022" width="8.85546875" style="8" customWidth="1"/>
    <col min="13023" max="13024" width="9.140625" style="8" customWidth="1"/>
    <col min="13025" max="13269" width="9.140625" style="8"/>
    <col min="13270" max="13270" width="4.42578125" style="8" customWidth="1"/>
    <col min="13271" max="13271" width="32.28515625" style="8" customWidth="1"/>
    <col min="13272" max="13272" width="7.7109375" style="8" customWidth="1"/>
    <col min="13273" max="13278" width="8.85546875" style="8" customWidth="1"/>
    <col min="13279" max="13280" width="9.140625" style="8" customWidth="1"/>
    <col min="13281" max="13525" width="9.140625" style="8"/>
    <col min="13526" max="13526" width="4.42578125" style="8" customWidth="1"/>
    <col min="13527" max="13527" width="32.28515625" style="8" customWidth="1"/>
    <col min="13528" max="13528" width="7.7109375" style="8" customWidth="1"/>
    <col min="13529" max="13534" width="8.85546875" style="8" customWidth="1"/>
    <col min="13535" max="13536" width="9.140625" style="8" customWidth="1"/>
    <col min="13537" max="13781" width="9.140625" style="8"/>
    <col min="13782" max="13782" width="4.42578125" style="8" customWidth="1"/>
    <col min="13783" max="13783" width="32.28515625" style="8" customWidth="1"/>
    <col min="13784" max="13784" width="7.7109375" style="8" customWidth="1"/>
    <col min="13785" max="13790" width="8.85546875" style="8" customWidth="1"/>
    <col min="13791" max="13792" width="9.140625" style="8" customWidth="1"/>
    <col min="13793" max="14037" width="9.140625" style="8"/>
    <col min="14038" max="14038" width="4.42578125" style="8" customWidth="1"/>
    <col min="14039" max="14039" width="32.28515625" style="8" customWidth="1"/>
    <col min="14040" max="14040" width="7.7109375" style="8" customWidth="1"/>
    <col min="14041" max="14046" width="8.85546875" style="8" customWidth="1"/>
    <col min="14047" max="14048" width="9.140625" style="8" customWidth="1"/>
    <col min="14049" max="14293" width="9.140625" style="8"/>
    <col min="14294" max="14294" width="4.42578125" style="8" customWidth="1"/>
    <col min="14295" max="14295" width="32.28515625" style="8" customWidth="1"/>
    <col min="14296" max="14296" width="7.7109375" style="8" customWidth="1"/>
    <col min="14297" max="14302" width="8.85546875" style="8" customWidth="1"/>
    <col min="14303" max="14304" width="9.140625" style="8" customWidth="1"/>
    <col min="14305" max="14549" width="9.140625" style="8"/>
    <col min="14550" max="14550" width="4.42578125" style="8" customWidth="1"/>
    <col min="14551" max="14551" width="32.28515625" style="8" customWidth="1"/>
    <col min="14552" max="14552" width="7.7109375" style="8" customWidth="1"/>
    <col min="14553" max="14558" width="8.85546875" style="8" customWidth="1"/>
    <col min="14559" max="14560" width="9.140625" style="8" customWidth="1"/>
    <col min="14561" max="14805" width="9.140625" style="8"/>
    <col min="14806" max="14806" width="4.42578125" style="8" customWidth="1"/>
    <col min="14807" max="14807" width="32.28515625" style="8" customWidth="1"/>
    <col min="14808" max="14808" width="7.7109375" style="8" customWidth="1"/>
    <col min="14809" max="14814" width="8.85546875" style="8" customWidth="1"/>
    <col min="14815" max="14816" width="9.140625" style="8" customWidth="1"/>
    <col min="14817" max="15061" width="9.140625" style="8"/>
    <col min="15062" max="15062" width="4.42578125" style="8" customWidth="1"/>
    <col min="15063" max="15063" width="32.28515625" style="8" customWidth="1"/>
    <col min="15064" max="15064" width="7.7109375" style="8" customWidth="1"/>
    <col min="15065" max="15070" width="8.85546875" style="8" customWidth="1"/>
    <col min="15071" max="15072" width="9.140625" style="8" customWidth="1"/>
    <col min="15073" max="15317" width="9.140625" style="8"/>
    <col min="15318" max="15318" width="4.42578125" style="8" customWidth="1"/>
    <col min="15319" max="15319" width="32.28515625" style="8" customWidth="1"/>
    <col min="15320" max="15320" width="7.7109375" style="8" customWidth="1"/>
    <col min="15321" max="15326" width="8.85546875" style="8" customWidth="1"/>
    <col min="15327" max="15328" width="9.140625" style="8" customWidth="1"/>
    <col min="15329" max="15573" width="9.140625" style="8"/>
    <col min="15574" max="15574" width="4.42578125" style="8" customWidth="1"/>
    <col min="15575" max="15575" width="32.28515625" style="8" customWidth="1"/>
    <col min="15576" max="15576" width="7.7109375" style="8" customWidth="1"/>
    <col min="15577" max="15582" width="8.85546875" style="8" customWidth="1"/>
    <col min="15583" max="15584" width="9.140625" style="8" customWidth="1"/>
    <col min="15585" max="15829" width="9.140625" style="8"/>
    <col min="15830" max="15830" width="4.42578125" style="8" customWidth="1"/>
    <col min="15831" max="15831" width="32.28515625" style="8" customWidth="1"/>
    <col min="15832" max="15832" width="7.7109375" style="8" customWidth="1"/>
    <col min="15833" max="15838" width="8.85546875" style="8" customWidth="1"/>
    <col min="15839" max="15840" width="9.140625" style="8" customWidth="1"/>
    <col min="15841" max="16085" width="9.140625" style="8"/>
    <col min="16086" max="16086" width="4.42578125" style="8" customWidth="1"/>
    <col min="16087" max="16087" width="32.28515625" style="8" customWidth="1"/>
    <col min="16088" max="16088" width="7.7109375" style="8" customWidth="1"/>
    <col min="16089" max="16094" width="8.85546875" style="8" customWidth="1"/>
    <col min="16095" max="16096" width="9.140625" style="8" customWidth="1"/>
    <col min="16097" max="16341" width="9.140625" style="8"/>
    <col min="16342" max="16384" width="10.28515625" style="8" customWidth="1"/>
  </cols>
  <sheetData>
    <row r="1" spans="1:202" ht="22.5" customHeight="1">
      <c r="A1" s="630"/>
      <c r="B1" s="1515" t="s">
        <v>341</v>
      </c>
      <c r="C1" s="1515"/>
      <c r="D1" s="1515"/>
      <c r="E1" s="1515"/>
      <c r="F1" s="1515"/>
      <c r="G1" s="1515"/>
    </row>
    <row r="2" spans="1:202" ht="12.75" customHeight="1">
      <c r="A2" s="630"/>
      <c r="B2" s="1515"/>
      <c r="C2" s="1515"/>
      <c r="D2" s="1515"/>
      <c r="E2" s="1515"/>
      <c r="F2" s="1515"/>
      <c r="G2" s="1515"/>
    </row>
    <row r="3" spans="1:202" ht="21" customHeight="1">
      <c r="A3" s="631"/>
      <c r="B3" s="1516" t="s">
        <v>342</v>
      </c>
      <c r="C3" s="1516"/>
      <c r="D3" s="1516"/>
      <c r="E3" s="1516"/>
      <c r="F3" s="1516"/>
      <c r="G3" s="1516"/>
    </row>
    <row r="4" spans="1:202" ht="21" customHeight="1">
      <c r="A4" s="397"/>
      <c r="B4" s="1517" t="s">
        <v>2479</v>
      </c>
      <c r="C4" s="1517"/>
      <c r="D4" s="1517"/>
      <c r="E4" s="1517"/>
      <c r="F4" s="1517"/>
      <c r="G4" s="1517"/>
    </row>
    <row r="5" spans="1:202" ht="21" customHeight="1">
      <c r="A5" s="122"/>
      <c r="B5" s="1518" t="s">
        <v>2792</v>
      </c>
      <c r="C5" s="1518"/>
      <c r="D5" s="1518"/>
      <c r="E5" s="1518"/>
      <c r="F5" s="1518"/>
      <c r="G5" s="1518"/>
    </row>
    <row r="6" spans="1:202" ht="14.1" customHeight="1">
      <c r="B6" s="35"/>
      <c r="C6" s="36"/>
      <c r="D6" s="36"/>
    </row>
    <row r="7" spans="1:202" ht="14.1" customHeight="1">
      <c r="B7" s="1525" t="s">
        <v>17</v>
      </c>
      <c r="C7" s="1526" t="s">
        <v>2</v>
      </c>
      <c r="D7" s="1218" t="s">
        <v>654</v>
      </c>
      <c r="E7" s="1208" t="s">
        <v>3</v>
      </c>
      <c r="F7" s="1482" t="s">
        <v>2402</v>
      </c>
      <c r="G7" s="1483"/>
    </row>
    <row r="8" spans="1:202" ht="14.1" customHeight="1">
      <c r="B8" s="1525"/>
      <c r="C8" s="1513"/>
      <c r="D8" s="1219"/>
      <c r="E8" s="1209"/>
      <c r="F8" s="366" t="s">
        <v>904</v>
      </c>
      <c r="G8" s="366" t="s">
        <v>905</v>
      </c>
    </row>
    <row r="9" spans="1:202">
      <c r="B9" s="1519" t="s">
        <v>2477</v>
      </c>
      <c r="C9" s="1521"/>
      <c r="D9" s="1521"/>
      <c r="E9" s="1520"/>
      <c r="F9" s="1527" t="s">
        <v>2431</v>
      </c>
      <c r="G9" s="1528"/>
      <c r="I9" s="36"/>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c r="CX9" s="71"/>
      <c r="CY9" s="71"/>
      <c r="CZ9" s="71"/>
      <c r="DA9" s="71"/>
      <c r="DB9" s="71"/>
      <c r="DC9" s="71"/>
      <c r="DD9" s="71"/>
      <c r="DE9" s="71"/>
      <c r="DF9" s="71"/>
      <c r="DG9" s="71"/>
      <c r="DH9" s="71"/>
      <c r="DI9" s="71"/>
      <c r="DJ9" s="71"/>
      <c r="DK9" s="71"/>
      <c r="DL9" s="71"/>
      <c r="DM9" s="71"/>
      <c r="DN9" s="71"/>
      <c r="DO9" s="71"/>
      <c r="DP9" s="71"/>
      <c r="DQ9" s="71"/>
      <c r="DR9" s="71"/>
      <c r="DS9" s="71"/>
      <c r="DT9" s="71"/>
      <c r="DU9" s="71"/>
      <c r="DV9" s="71"/>
      <c r="DW9" s="71"/>
      <c r="DX9" s="71"/>
      <c r="DY9" s="71"/>
      <c r="DZ9" s="71"/>
      <c r="EA9" s="71"/>
      <c r="EB9" s="71"/>
      <c r="EC9" s="71"/>
      <c r="ED9" s="71"/>
      <c r="EE9" s="71"/>
      <c r="EF9" s="71"/>
      <c r="EG9" s="71"/>
      <c r="EH9" s="71"/>
      <c r="EI9" s="71"/>
      <c r="EJ9" s="71"/>
      <c r="EK9" s="71"/>
      <c r="EL9" s="71"/>
      <c r="EM9" s="71"/>
      <c r="EN9" s="71"/>
      <c r="EO9" s="71"/>
      <c r="EP9" s="71"/>
      <c r="EQ9" s="71"/>
      <c r="ER9" s="71"/>
      <c r="ES9" s="71"/>
      <c r="ET9" s="71"/>
      <c r="EU9" s="71"/>
      <c r="EV9" s="71"/>
      <c r="EW9" s="71"/>
      <c r="EX9" s="71"/>
      <c r="EY9" s="71"/>
      <c r="EZ9" s="71"/>
      <c r="FA9" s="71"/>
      <c r="FB9" s="71"/>
      <c r="FC9" s="71"/>
      <c r="FD9" s="71"/>
      <c r="FE9" s="71"/>
      <c r="FF9" s="71"/>
      <c r="FG9" s="71"/>
      <c r="FH9" s="71"/>
      <c r="FI9" s="71"/>
      <c r="FJ9" s="71"/>
      <c r="FK9" s="71"/>
      <c r="FL9" s="71"/>
      <c r="FM9" s="71"/>
      <c r="FN9" s="71"/>
      <c r="FO9" s="71"/>
      <c r="FP9" s="71"/>
      <c r="FQ9" s="71"/>
      <c r="FR9" s="71"/>
      <c r="FS9" s="71"/>
      <c r="FT9" s="71"/>
      <c r="FU9" s="71"/>
      <c r="FV9" s="71"/>
      <c r="FW9" s="71"/>
      <c r="FX9" s="71"/>
      <c r="FY9" s="71"/>
      <c r="FZ9" s="71"/>
      <c r="GA9" s="71"/>
      <c r="GB9" s="71"/>
      <c r="GC9" s="71"/>
      <c r="GD9" s="71"/>
      <c r="GE9" s="71"/>
      <c r="GF9" s="71"/>
      <c r="GG9" s="71"/>
      <c r="GH9" s="71"/>
      <c r="GI9" s="71"/>
      <c r="GJ9" s="71"/>
      <c r="GK9" s="71"/>
      <c r="GL9" s="71"/>
      <c r="GM9" s="71"/>
      <c r="GN9" s="71"/>
      <c r="GO9" s="71"/>
      <c r="GP9" s="71"/>
      <c r="GQ9" s="71"/>
      <c r="GR9" s="71"/>
      <c r="GS9" s="71"/>
      <c r="GT9" s="71"/>
    </row>
    <row r="10" spans="1:202" ht="15">
      <c r="B10" s="377">
        <v>1</v>
      </c>
      <c r="C10" s="992" t="s">
        <v>343</v>
      </c>
      <c r="D10" s="374"/>
      <c r="E10" s="361" t="s">
        <v>7</v>
      </c>
      <c r="F10" s="408">
        <f>_xlfn.XLOOKUP(M10,[1]VIII_CI_A_3_local1!$AI:$AI,[1]VIII_CI_A_3_local1!$T:$T)</f>
        <v>4.7024999999999997</v>
      </c>
      <c r="G10" s="408">
        <f>_xlfn.XLOOKUP(M10,[1]VIII_CI_A_3_local1!$AI:$AI,[1]VIII_CI_A_3_local1!$S:$S)</f>
        <v>4.95</v>
      </c>
      <c r="J10" s="71"/>
      <c r="K10" s="71"/>
      <c r="L10" s="71"/>
      <c r="M10" s="735" t="s">
        <v>1996</v>
      </c>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c r="DM10" s="71"/>
      <c r="DN10" s="71"/>
      <c r="DO10" s="71"/>
      <c r="DP10" s="71"/>
      <c r="DQ10" s="71"/>
      <c r="DR10" s="71"/>
      <c r="DS10" s="71"/>
      <c r="DT10" s="71"/>
      <c r="DU10" s="71"/>
      <c r="DV10" s="71"/>
      <c r="DW10" s="71"/>
      <c r="DX10" s="71"/>
      <c r="DY10" s="71"/>
      <c r="DZ10" s="71"/>
      <c r="EA10" s="71"/>
      <c r="EB10" s="71"/>
      <c r="EC10" s="71"/>
      <c r="ED10" s="71"/>
      <c r="EE10" s="71"/>
      <c r="EF10" s="71"/>
      <c r="EG10" s="71"/>
      <c r="EH10" s="71"/>
      <c r="EI10" s="71"/>
      <c r="EJ10" s="71"/>
      <c r="EK10" s="71"/>
      <c r="EL10" s="71"/>
      <c r="EM10" s="71"/>
      <c r="EN10" s="71"/>
      <c r="EO10" s="71"/>
      <c r="EP10" s="71"/>
      <c r="EQ10" s="71"/>
      <c r="ER10" s="71"/>
      <c r="ES10" s="71"/>
      <c r="ET10" s="71"/>
      <c r="EU10" s="71"/>
      <c r="EV10" s="71"/>
      <c r="EW10" s="71"/>
      <c r="EX10" s="71"/>
      <c r="EY10" s="71"/>
      <c r="EZ10" s="71"/>
      <c r="FA10" s="71"/>
      <c r="FB10" s="71"/>
      <c r="FC10" s="71"/>
      <c r="FD10" s="71"/>
      <c r="FE10" s="71"/>
      <c r="FF10" s="71"/>
      <c r="FG10" s="71"/>
      <c r="FH10" s="71"/>
      <c r="FI10" s="71"/>
      <c r="FJ10" s="71"/>
      <c r="FK10" s="71"/>
      <c r="FL10" s="71"/>
      <c r="FM10" s="71"/>
      <c r="FN10" s="71"/>
      <c r="FO10" s="71"/>
      <c r="FP10" s="71"/>
      <c r="FQ10" s="71"/>
      <c r="FR10" s="71"/>
      <c r="FS10" s="71"/>
      <c r="FT10" s="71"/>
      <c r="FU10" s="71"/>
      <c r="FV10" s="71"/>
      <c r="FW10" s="71"/>
      <c r="FX10" s="71"/>
      <c r="FY10" s="71"/>
      <c r="FZ10" s="71"/>
      <c r="GA10" s="71"/>
      <c r="GB10" s="71"/>
      <c r="GC10" s="71"/>
      <c r="GD10" s="71"/>
      <c r="GE10" s="71"/>
      <c r="GF10" s="71"/>
      <c r="GG10" s="71"/>
      <c r="GH10" s="71"/>
      <c r="GI10" s="71"/>
      <c r="GJ10" s="71"/>
      <c r="GK10" s="71"/>
      <c r="GL10" s="71"/>
      <c r="GM10" s="71"/>
      <c r="GN10" s="71"/>
      <c r="GO10" s="71"/>
      <c r="GP10" s="71"/>
      <c r="GQ10" s="71"/>
      <c r="GR10" s="71"/>
      <c r="GS10" s="71"/>
      <c r="GT10" s="71"/>
    </row>
    <row r="11" spans="1:202" ht="15.75">
      <c r="B11" s="355">
        <v>2</v>
      </c>
      <c r="C11" s="993" t="s">
        <v>675</v>
      </c>
      <c r="D11" s="374"/>
      <c r="E11" s="357" t="s">
        <v>7</v>
      </c>
      <c r="F11" s="408">
        <f>_xlfn.XLOOKUP(M11,[1]VIII_CI_A_3_local1!$AI:$AI,[1]VIII_CI_A_3_local1!$T:$T)</f>
        <v>4.5238049999999994</v>
      </c>
      <c r="G11" s="408">
        <f>_xlfn.XLOOKUP(M11,[1]VIII_CI_A_3_local1!$AI:$AI,[1]VIII_CI_A_3_local1!$S:$S)</f>
        <v>4.7024999999999997</v>
      </c>
      <c r="J11" s="71"/>
      <c r="K11" s="71"/>
      <c r="L11" s="71"/>
      <c r="M11" s="735" t="s">
        <v>1997</v>
      </c>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71"/>
      <c r="EN11" s="71"/>
      <c r="EO11" s="71"/>
      <c r="EP11" s="71"/>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c r="GJ11" s="71"/>
      <c r="GK11" s="71"/>
      <c r="GL11" s="71"/>
      <c r="GM11" s="71"/>
      <c r="GN11" s="71"/>
      <c r="GO11" s="71"/>
      <c r="GP11" s="71"/>
      <c r="GQ11" s="71"/>
      <c r="GR11" s="71"/>
      <c r="GS11" s="71"/>
      <c r="GT11" s="71"/>
    </row>
    <row r="12" spans="1:202" ht="15.75">
      <c r="B12" s="354" t="s">
        <v>42</v>
      </c>
      <c r="C12" s="992" t="s">
        <v>2480</v>
      </c>
      <c r="D12" s="357"/>
      <c r="E12" s="361" t="s">
        <v>7</v>
      </c>
      <c r="F12" s="408">
        <f>_xlfn.XLOOKUP(M12,[1]VIII_CI_A_3_local1!$AI:$AI,[1]VIII_CI_A_3_local1!$T:$T)</f>
        <v>4.5238049999999994</v>
      </c>
      <c r="G12" s="408">
        <f>_xlfn.XLOOKUP(M12,[1]VIII_CI_A_3_local1!$AI:$AI,[1]VIII_CI_A_3_local1!$S:$S)</f>
        <v>4.7024999999999997</v>
      </c>
      <c r="I12" s="8"/>
      <c r="J12" s="8"/>
      <c r="K12" s="8"/>
      <c r="L12" s="8"/>
      <c r="M12" s="735" t="s">
        <v>1998</v>
      </c>
    </row>
    <row r="13" spans="1:202" ht="25.5">
      <c r="B13" s="354" t="s">
        <v>44</v>
      </c>
      <c r="C13" s="993" t="s">
        <v>676</v>
      </c>
      <c r="D13" s="361"/>
      <c r="E13" s="361" t="s">
        <v>7</v>
      </c>
      <c r="F13" s="408">
        <f>_xlfn.XLOOKUP(M13,[1]VIII_CI_A_3_local1!$AI:$AI,[1]VIII_CI_A_3_local1!$T:$T)</f>
        <v>4.1476049999999995</v>
      </c>
      <c r="G13" s="408">
        <f>_xlfn.XLOOKUP(M13,[1]VIII_CI_A_3_local1!$AI:$AI,[1]VIII_CI_A_3_local1!$S:$S)</f>
        <v>4.3658999999999999</v>
      </c>
      <c r="I13" s="8"/>
      <c r="J13" s="8"/>
      <c r="K13" s="8"/>
      <c r="L13" s="8"/>
      <c r="M13" s="735" t="s">
        <v>1999</v>
      </c>
    </row>
    <row r="14" spans="1:202" ht="25.5">
      <c r="B14" s="354" t="s">
        <v>46</v>
      </c>
      <c r="C14" s="993" t="s">
        <v>2758</v>
      </c>
      <c r="D14" s="357"/>
      <c r="E14" s="361" t="s">
        <v>7</v>
      </c>
      <c r="F14" s="408">
        <f>_xlfn.XLOOKUP(M14,[1]VIII_CI_A_3_local1!$AI:$AI,[1]VIII_CI_A_3_local1!$T:$T)</f>
        <v>4.1476049999999995</v>
      </c>
      <c r="G14" s="408">
        <f>_xlfn.XLOOKUP(M14,[1]VIII_CI_A_3_local1!$AI:$AI,[1]VIII_CI_A_3_local1!$S:$S)</f>
        <v>4.3658999999999999</v>
      </c>
      <c r="I14" s="8"/>
      <c r="J14" s="8"/>
      <c r="K14" s="8"/>
      <c r="L14" s="8"/>
      <c r="M14" s="735" t="s">
        <v>2000</v>
      </c>
    </row>
    <row r="15" spans="1:202" ht="41.1" customHeight="1">
      <c r="B15" s="354" t="s">
        <v>48</v>
      </c>
      <c r="C15" s="993" t="s">
        <v>2759</v>
      </c>
      <c r="D15" s="361"/>
      <c r="E15" s="362" t="s">
        <v>7</v>
      </c>
      <c r="F15" s="408">
        <f>_xlfn.XLOOKUP(M15,[1]VIII_CI_A_3_local1!$AI:$AI,[1]VIII_CI_A_3_local1!$T:$T)</f>
        <v>3.7982092500000002</v>
      </c>
      <c r="G15" s="408">
        <f>_xlfn.XLOOKUP(M15,[1]VIII_CI_A_3_local1!$AI:$AI,[1]VIII_CI_A_3_local1!$S:$S)</f>
        <v>3.9981150000000003</v>
      </c>
      <c r="I15" s="8"/>
      <c r="J15" s="8"/>
      <c r="K15" s="8"/>
      <c r="L15" s="8"/>
      <c r="M15" s="735" t="s">
        <v>2001</v>
      </c>
    </row>
    <row r="16" spans="1:202" ht="15">
      <c r="B16" s="354" t="s">
        <v>50</v>
      </c>
      <c r="C16" s="994" t="s">
        <v>2760</v>
      </c>
      <c r="D16" s="361"/>
      <c r="E16" s="362" t="s">
        <v>7</v>
      </c>
      <c r="F16" s="408">
        <f>_xlfn.XLOOKUP(M16,[1]VIII_CI_A_3_local1!$AI:$AI,[1]VIII_CI_A_3_local1!$T:$T)</f>
        <v>3.7192499999999993</v>
      </c>
      <c r="G16" s="408">
        <f>_xlfn.XLOOKUP(M16,[1]VIII_CI_A_3_local1!$AI:$AI,[1]VIII_CI_A_3_local1!$S:$S)</f>
        <v>3.9149999999999996</v>
      </c>
      <c r="I16" s="8"/>
      <c r="J16" s="8"/>
      <c r="K16" s="8"/>
      <c r="L16" s="8"/>
      <c r="M16" s="735" t="s">
        <v>2002</v>
      </c>
    </row>
    <row r="17" spans="2:216" ht="15">
      <c r="B17" s="354" t="s">
        <v>52</v>
      </c>
      <c r="C17" s="994" t="s">
        <v>2761</v>
      </c>
      <c r="D17" s="361"/>
      <c r="E17" s="336" t="s">
        <v>7</v>
      </c>
      <c r="F17" s="408">
        <f>_xlfn.XLOOKUP(M17,[1]VIII_CI_A_3_local1!$AI:$AI,[1]VIII_CI_A_3_local1!$T:$T)</f>
        <v>3.2718802816901404</v>
      </c>
      <c r="G17" s="408">
        <f>_xlfn.XLOOKUP(M17,[1]VIII_CI_A_3_local1!$AI:$AI,[1]VIII_CI_A_3_local1!$S:$S)</f>
        <v>3.4440845070422532</v>
      </c>
      <c r="M17" s="735" t="s">
        <v>2003</v>
      </c>
    </row>
    <row r="18" spans="2:216" ht="25.5">
      <c r="B18" s="354" t="s">
        <v>54</v>
      </c>
      <c r="C18" s="989" t="s">
        <v>351</v>
      </c>
      <c r="D18" s="362"/>
      <c r="E18" s="336" t="s">
        <v>7</v>
      </c>
      <c r="F18" s="408">
        <f>F14</f>
        <v>4.1476049999999995</v>
      </c>
      <c r="G18" s="408">
        <f>G14</f>
        <v>4.3658999999999999</v>
      </c>
    </row>
    <row r="19" spans="2:216" ht="15">
      <c r="B19" s="932" t="s">
        <v>242</v>
      </c>
      <c r="C19" s="1053" t="s">
        <v>2699</v>
      </c>
      <c r="D19" s="1054"/>
      <c r="E19" s="352" t="s">
        <v>32</v>
      </c>
      <c r="F19" s="933">
        <f>F17</f>
        <v>3.2718802816901404</v>
      </c>
      <c r="G19" s="934">
        <f>G17</f>
        <v>3.4440845070422532</v>
      </c>
    </row>
    <row r="20" spans="2:216">
      <c r="B20" s="1519" t="s">
        <v>2478</v>
      </c>
      <c r="C20" s="1521"/>
      <c r="D20" s="1521"/>
      <c r="E20" s="1520"/>
      <c r="F20" s="1519" t="s">
        <v>19</v>
      </c>
      <c r="G20" s="1520"/>
    </row>
    <row r="21" spans="2:216" ht="15">
      <c r="B21" s="1492" t="s">
        <v>243</v>
      </c>
      <c r="C21" s="1529" t="s">
        <v>2853</v>
      </c>
      <c r="D21" s="165" t="s">
        <v>655</v>
      </c>
      <c r="E21" s="130" t="s">
        <v>7</v>
      </c>
      <c r="F21" s="410">
        <f>_xlfn.XLOOKUP(M21,[1]VIII_CI_A_3_local1!$AI:$AI,[1]VIII_CI_A_3_local1!$T:$T)</f>
        <v>2.3461199999999995</v>
      </c>
      <c r="G21" s="408">
        <f>_xlfn.XLOOKUP(M21,[1]VIII_CI_A_3_local1!$AI:$AI,[1]VIII_CI_A_3_local1!$S:$S)</f>
        <v>2.4695999999999998</v>
      </c>
      <c r="M21" s="737" t="s">
        <v>2004</v>
      </c>
      <c r="GU21" s="30"/>
      <c r="GV21" s="30"/>
      <c r="GW21" s="30"/>
      <c r="GX21" s="30"/>
      <c r="GY21" s="30"/>
      <c r="GZ21" s="30"/>
      <c r="HA21" s="30"/>
      <c r="HB21" s="30"/>
      <c r="HC21" s="30"/>
      <c r="HD21" s="30"/>
      <c r="HE21" s="30"/>
      <c r="HF21" s="30"/>
      <c r="HG21" s="30"/>
      <c r="HH21" s="30"/>
    </row>
    <row r="22" spans="2:216" ht="15">
      <c r="B22" s="1493"/>
      <c r="C22" s="1523"/>
      <c r="D22" s="345" t="s">
        <v>656</v>
      </c>
      <c r="E22" s="130" t="s">
        <v>7</v>
      </c>
      <c r="F22" s="410">
        <f>_xlfn.XLOOKUP(M22,[1]VIII_CI_A_3_local1!$AI:$AI,[1]VIII_CI_A_3_local1!$T:$T)</f>
        <v>2.2473874499999997</v>
      </c>
      <c r="G22" s="408">
        <f>_xlfn.XLOOKUP(M22,[1]VIII_CI_A_3_local1!$AI:$AI,[1]VIII_CI_A_3_local1!$S:$S)</f>
        <v>2.3656709999999999</v>
      </c>
      <c r="M22" s="737" t="s">
        <v>2005</v>
      </c>
      <c r="GU22" s="30"/>
      <c r="GV22" s="30"/>
      <c r="GW22" s="30"/>
      <c r="GX22" s="30"/>
      <c r="GY22" s="30"/>
      <c r="GZ22" s="30"/>
      <c r="HA22" s="30"/>
      <c r="HB22" s="30"/>
    </row>
    <row r="23" spans="2:216" ht="15">
      <c r="B23" s="1494"/>
      <c r="C23" s="1524"/>
      <c r="D23" s="345" t="s">
        <v>583</v>
      </c>
      <c r="E23" s="130" t="s">
        <v>7</v>
      </c>
      <c r="F23" s="410">
        <f>_xlfn.XLOOKUP(M23,[1]VIII_CI_A_3_local1!$AI:$AI,[1]VIII_CI_A_3_local1!$T:$T)</f>
        <v>2.0430794999999997</v>
      </c>
      <c r="G23" s="408">
        <f>_xlfn.XLOOKUP(M23,[1]VIII_CI_A_3_local1!$AI:$AI,[1]VIII_CI_A_3_local1!$S:$S)</f>
        <v>2.1506099999999999</v>
      </c>
      <c r="M23" s="737" t="s">
        <v>2006</v>
      </c>
    </row>
    <row r="24" spans="2:216" ht="15">
      <c r="B24" s="1492" t="s">
        <v>244</v>
      </c>
      <c r="C24" s="1529" t="s">
        <v>2736</v>
      </c>
      <c r="D24" s="165" t="s">
        <v>655</v>
      </c>
      <c r="E24" s="130" t="s">
        <v>7</v>
      </c>
      <c r="F24" s="410">
        <f>[1]VIII_CI_A_3_local1!$T$38</f>
        <v>2.23</v>
      </c>
      <c r="G24" s="408">
        <f>[1]VIII_CI_A_3_local1!$S$38</f>
        <v>2.3519999999999999</v>
      </c>
      <c r="M24" s="737" t="s">
        <v>2007</v>
      </c>
    </row>
    <row r="25" spans="2:216" ht="15">
      <c r="B25" s="1493"/>
      <c r="C25" s="1523"/>
      <c r="D25" s="345" t="s">
        <v>656</v>
      </c>
      <c r="E25" s="130" t="s">
        <v>7</v>
      </c>
      <c r="F25" s="410">
        <f>[1]VIII_CI_A_3_local1!$T$39</f>
        <v>2.1403689999999997</v>
      </c>
      <c r="G25" s="408">
        <f>_xlfn.XLOOKUP(M25,[1]VIII_CI_A_3_local1!$AI:$AI,[1]VIII_CI_A_3_local1!$S:$S)</f>
        <v>2.23</v>
      </c>
      <c r="M25" s="737" t="s">
        <v>2008</v>
      </c>
    </row>
    <row r="26" spans="2:216" ht="15">
      <c r="B26" s="1493"/>
      <c r="C26" s="1523"/>
      <c r="D26" s="345" t="s">
        <v>583</v>
      </c>
      <c r="E26" s="130" t="s">
        <v>7</v>
      </c>
      <c r="F26" s="410">
        <f>_xlfn.XLOOKUP(M26,[1]VIII_CI_A_3_local1!$AI:$AI,[1]VIII_CI_A_3_local1!$T:$T)</f>
        <v>1.9457899999999999</v>
      </c>
      <c r="G26" s="408">
        <f>_xlfn.XLOOKUP(M26,[1]VIII_CI_A_3_local1!$AI:$AI,[1]VIII_CI_A_3_local1!$S:$S)</f>
        <v>2.02</v>
      </c>
      <c r="M26" s="737" t="s">
        <v>2009</v>
      </c>
    </row>
    <row r="27" spans="2:216" ht="15">
      <c r="B27" s="1494"/>
      <c r="C27" s="1524"/>
      <c r="D27" s="352" t="s">
        <v>34</v>
      </c>
      <c r="E27" s="130" t="s">
        <v>7</v>
      </c>
      <c r="F27" s="410">
        <f>_xlfn.XLOOKUP(M27,[1]VIII_CI_A_3_local1!$AI:$AI,[1]VIII_CI_A_3_local1!$T:$T)</f>
        <v>1.7688999999999997</v>
      </c>
      <c r="G27" s="408">
        <f>_xlfn.XLOOKUP(M27,[1]VIII_CI_A_3_local1!$AI:$AI,[1]VIII_CI_A_3_local1!$S:$S)</f>
        <v>1.84</v>
      </c>
      <c r="M27" s="737" t="s">
        <v>2010</v>
      </c>
    </row>
    <row r="28" spans="2:216" ht="15">
      <c r="B28" s="1492" t="s">
        <v>245</v>
      </c>
      <c r="C28" s="1529" t="s">
        <v>2592</v>
      </c>
      <c r="D28" s="165" t="s">
        <v>655</v>
      </c>
      <c r="E28" s="130" t="s">
        <v>7</v>
      </c>
      <c r="F28" s="410">
        <f t="shared" ref="F28:F31" si="0">F24</f>
        <v>2.23</v>
      </c>
      <c r="G28" s="408">
        <f>G24</f>
        <v>2.3519999999999999</v>
      </c>
      <c r="M28" s="737"/>
    </row>
    <row r="29" spans="2:216" ht="15">
      <c r="B29" s="1493"/>
      <c r="C29" s="1523"/>
      <c r="D29" s="345" t="s">
        <v>656</v>
      </c>
      <c r="E29" s="130" t="s">
        <v>7</v>
      </c>
      <c r="F29" s="410">
        <f t="shared" si="0"/>
        <v>2.1403689999999997</v>
      </c>
      <c r="G29" s="408">
        <f>G25</f>
        <v>2.23</v>
      </c>
      <c r="M29" s="737"/>
    </row>
    <row r="30" spans="2:216" ht="15">
      <c r="B30" s="1493"/>
      <c r="C30" s="1523"/>
      <c r="D30" s="345" t="s">
        <v>583</v>
      </c>
      <c r="E30" s="130" t="s">
        <v>7</v>
      </c>
      <c r="F30" s="410">
        <f t="shared" si="0"/>
        <v>1.9457899999999999</v>
      </c>
      <c r="G30" s="408">
        <f>G26</f>
        <v>2.02</v>
      </c>
      <c r="M30" s="737"/>
    </row>
    <row r="31" spans="2:216" ht="15">
      <c r="B31" s="1494"/>
      <c r="C31" s="1524"/>
      <c r="D31" s="352" t="s">
        <v>34</v>
      </c>
      <c r="E31" s="130" t="s">
        <v>7</v>
      </c>
      <c r="F31" s="410">
        <f t="shared" si="0"/>
        <v>1.7688999999999997</v>
      </c>
      <c r="G31" s="408">
        <f>G27</f>
        <v>1.84</v>
      </c>
      <c r="M31" s="737"/>
    </row>
    <row r="32" spans="2:216" ht="15">
      <c r="B32" s="1495" t="s">
        <v>246</v>
      </c>
      <c r="C32" s="1522" t="s">
        <v>2593</v>
      </c>
      <c r="D32" s="165" t="s">
        <v>655</v>
      </c>
      <c r="E32" s="130" t="s">
        <v>32</v>
      </c>
      <c r="F32" s="410">
        <f>_xlfn.XLOOKUP(M32,[1]VIII_CI_A_3_local1!$AI:$AI,[1]VIII_CI_A_3_local1!$T:$T)</f>
        <v>1.7204879999999998</v>
      </c>
      <c r="G32" s="408">
        <f>_xlfn.XLOOKUP(M32,[1]VIII_CI_A_3_local1!$AI:$AI,[1]VIII_CI_A_3_local1!$S:$S)</f>
        <v>1.8326</v>
      </c>
      <c r="M32" s="737" t="s">
        <v>2011</v>
      </c>
    </row>
    <row r="33" spans="2:202" ht="15">
      <c r="B33" s="1493"/>
      <c r="C33" s="1523"/>
      <c r="D33" s="345" t="s">
        <v>656</v>
      </c>
      <c r="E33" s="130" t="s">
        <v>32</v>
      </c>
      <c r="F33" s="410">
        <f>_xlfn.XLOOKUP(M33,[1]VIII_CI_A_3_local1!$AI:$AI,[1]VIII_CI_A_3_local1!$T:$T)</f>
        <v>1.6480841299999998</v>
      </c>
      <c r="G33" s="408">
        <f>_xlfn.XLOOKUP(M33,[1]VIII_CI_A_3_local1!$AI:$AI,[1]VIII_CI_A_3_local1!$S:$S)</f>
        <v>1.77023</v>
      </c>
      <c r="M33" s="737" t="s">
        <v>2012</v>
      </c>
    </row>
    <row r="34" spans="2:202" ht="15">
      <c r="B34" s="1493"/>
      <c r="C34" s="1523"/>
      <c r="D34" s="345" t="s">
        <v>583</v>
      </c>
      <c r="E34" s="130" t="s">
        <v>32</v>
      </c>
      <c r="F34" s="410">
        <f>_xlfn.XLOOKUP(M34,[1]VIII_CI_A_3_local1!$AI:$AI,[1]VIII_CI_A_3_local1!$T:$T)</f>
        <v>1.5566319999999998</v>
      </c>
      <c r="G34" s="408">
        <f>_xlfn.XLOOKUP(M34,[1]VIII_CI_A_3_local1!$AI:$AI,[1]VIII_CI_A_3_local1!$S:$S)</f>
        <v>1.6719999999999999</v>
      </c>
      <c r="M34" s="737" t="s">
        <v>2013</v>
      </c>
    </row>
    <row r="35" spans="2:202" ht="13.35" customHeight="1">
      <c r="B35" s="1494"/>
      <c r="C35" s="1524"/>
      <c r="D35" s="352" t="s">
        <v>34</v>
      </c>
      <c r="E35" s="130" t="s">
        <v>32</v>
      </c>
      <c r="F35" s="410">
        <f>_xlfn.XLOOKUP(M35,[1]VIII_CI_A_3_local1!$AI:$AI,[1]VIII_CI_A_3_local1!$T:$T)</f>
        <v>1.5212539999999999</v>
      </c>
      <c r="G35" s="408">
        <f>_xlfn.XLOOKUP(M35,[1]VIII_CI_A_3_local1!$AI:$AI,[1]VIII_CI_A_3_local1!$S:$S)</f>
        <v>1.6339999999999999</v>
      </c>
      <c r="M35" s="737" t="s">
        <v>2014</v>
      </c>
    </row>
    <row r="36" spans="2:202" ht="15">
      <c r="B36" s="1495" t="s">
        <v>247</v>
      </c>
      <c r="C36" s="1522" t="s">
        <v>2594</v>
      </c>
      <c r="D36" s="165" t="s">
        <v>655</v>
      </c>
      <c r="E36" s="130" t="s">
        <v>33</v>
      </c>
      <c r="F36" s="410">
        <f>_xlfn.XLOOKUP(M36,[1]VIII_CI_A_3_local1!$AI:$AI,[1]VIII_CI_A_3_local1!$T:$T)</f>
        <v>1.6602709199999997</v>
      </c>
      <c r="G36" s="408">
        <f>_xlfn.XLOOKUP(M36,[1]VIII_CI_A_3_local1!$AI:$AI,[1]VIII_CI_A_3_local1!$S:$S)</f>
        <v>1.768459</v>
      </c>
      <c r="M36" s="737" t="s">
        <v>2015</v>
      </c>
    </row>
    <row r="37" spans="2:202" ht="15">
      <c r="B37" s="1493"/>
      <c r="C37" s="1523"/>
      <c r="D37" s="345" t="s">
        <v>656</v>
      </c>
      <c r="E37" s="130" t="s">
        <v>33</v>
      </c>
      <c r="F37" s="410">
        <f>_xlfn.XLOOKUP(M37,[1]VIII_CI_A_3_local1!$AI:$AI,[1]VIII_CI_A_3_local1!$T:$T)</f>
        <v>1.5904011854499998</v>
      </c>
      <c r="G37" s="408">
        <f>_xlfn.XLOOKUP(M37,[1]VIII_CI_A_3_local1!$AI:$AI,[1]VIII_CI_A_3_local1!$S:$S)</f>
        <v>1.7082719499999999</v>
      </c>
      <c r="M37" s="737" t="s">
        <v>2016</v>
      </c>
    </row>
    <row r="38" spans="2:202" ht="15">
      <c r="B38" s="1493"/>
      <c r="C38" s="1523"/>
      <c r="D38" s="345" t="s">
        <v>583</v>
      </c>
      <c r="E38" s="130" t="s">
        <v>33</v>
      </c>
      <c r="F38" s="410">
        <f>_xlfn.XLOOKUP(M38,[1]VIII_CI_A_3_local1!$AI:$AI,[1]VIII_CI_A_3_local1!$T:$T)</f>
        <v>1.5021498799999997</v>
      </c>
      <c r="G38" s="408">
        <f>_xlfn.XLOOKUP(M38,[1]VIII_CI_A_3_local1!$AI:$AI,[1]VIII_CI_A_3_local1!$S:$S)</f>
        <v>1.6134799999999998</v>
      </c>
      <c r="H38" s="74"/>
      <c r="M38" s="737" t="s">
        <v>2017</v>
      </c>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c r="DC38" s="74"/>
      <c r="DD38" s="74"/>
      <c r="DE38" s="74"/>
      <c r="DF38" s="74"/>
      <c r="DG38" s="74"/>
      <c r="DH38" s="74"/>
      <c r="DI38" s="74"/>
      <c r="DJ38" s="74"/>
      <c r="DK38" s="74"/>
      <c r="DL38" s="74"/>
      <c r="DM38" s="74"/>
      <c r="DN38" s="74"/>
      <c r="DO38" s="74"/>
      <c r="DP38" s="74"/>
      <c r="DQ38" s="74"/>
      <c r="DR38" s="74"/>
      <c r="DS38" s="74"/>
      <c r="DT38" s="74"/>
      <c r="DU38" s="74"/>
      <c r="DV38" s="74"/>
      <c r="DW38" s="74"/>
      <c r="DX38" s="74"/>
      <c r="DY38" s="74"/>
      <c r="DZ38" s="74"/>
      <c r="EA38" s="74"/>
      <c r="EB38" s="74"/>
      <c r="EC38" s="74"/>
      <c r="ED38" s="74"/>
      <c r="EE38" s="74"/>
      <c r="EF38" s="74"/>
      <c r="EG38" s="74"/>
      <c r="EH38" s="74"/>
      <c r="EI38" s="74"/>
      <c r="EJ38" s="74"/>
      <c r="EK38" s="74"/>
      <c r="EL38" s="74"/>
      <c r="EM38" s="74"/>
      <c r="EN38" s="74"/>
      <c r="EO38" s="74"/>
      <c r="EP38" s="74"/>
      <c r="EQ38" s="74"/>
      <c r="ER38" s="74"/>
      <c r="ES38" s="74"/>
      <c r="ET38" s="74"/>
      <c r="EU38" s="74"/>
      <c r="EV38" s="74"/>
      <c r="EW38" s="74"/>
      <c r="EX38" s="74"/>
      <c r="EY38" s="74"/>
      <c r="EZ38" s="74"/>
      <c r="FA38" s="74"/>
      <c r="FB38" s="74"/>
      <c r="FC38" s="74"/>
      <c r="FD38" s="74"/>
      <c r="FE38" s="74"/>
      <c r="FF38" s="74"/>
      <c r="FG38" s="74"/>
      <c r="FH38" s="74"/>
      <c r="FI38" s="74"/>
      <c r="FJ38" s="74"/>
      <c r="FK38" s="74"/>
      <c r="FL38" s="74"/>
      <c r="FM38" s="74"/>
      <c r="FN38" s="74"/>
      <c r="FO38" s="74"/>
      <c r="FP38" s="74"/>
      <c r="FQ38" s="74"/>
      <c r="FR38" s="74"/>
      <c r="FS38" s="74"/>
      <c r="FT38" s="74"/>
      <c r="FU38" s="74"/>
      <c r="FV38" s="74"/>
      <c r="FW38" s="74"/>
      <c r="FX38" s="74"/>
      <c r="FY38" s="74"/>
      <c r="FZ38" s="74"/>
      <c r="GA38" s="74"/>
      <c r="GB38" s="74"/>
      <c r="GC38" s="74"/>
      <c r="GD38" s="74"/>
      <c r="GE38" s="74"/>
      <c r="GF38" s="74"/>
      <c r="GG38" s="74"/>
      <c r="GH38" s="74"/>
      <c r="GI38" s="74"/>
      <c r="GJ38" s="74"/>
      <c r="GK38" s="74"/>
      <c r="GL38" s="74"/>
      <c r="GM38" s="74"/>
      <c r="GN38" s="74"/>
      <c r="GO38" s="74"/>
      <c r="GP38" s="74"/>
      <c r="GQ38" s="74"/>
      <c r="GR38" s="74"/>
      <c r="GS38" s="74"/>
      <c r="GT38" s="74"/>
    </row>
    <row r="39" spans="2:202" ht="15">
      <c r="B39" s="1494"/>
      <c r="C39" s="1524"/>
      <c r="D39" s="352" t="s">
        <v>34</v>
      </c>
      <c r="E39" s="130" t="s">
        <v>33</v>
      </c>
      <c r="F39" s="410">
        <f>_xlfn.XLOOKUP(M39,[1]VIII_CI_A_3_local1!$AI:$AI,[1]VIII_CI_A_3_local1!$T:$T)</f>
        <v>1.4604038399999997</v>
      </c>
      <c r="G39" s="408">
        <f>_xlfn.XLOOKUP(M39,[1]VIII_CI_A_3_local1!$AI:$AI,[1]VIII_CI_A_3_local1!$S:$S)</f>
        <v>1.5686399999999998</v>
      </c>
      <c r="M39" s="737" t="s">
        <v>2018</v>
      </c>
    </row>
    <row r="40" spans="2:202">
      <c r="B40" s="1519" t="s">
        <v>2474</v>
      </c>
      <c r="C40" s="1521"/>
      <c r="D40" s="1521"/>
      <c r="E40" s="1520"/>
      <c r="F40" s="1519" t="s">
        <v>19</v>
      </c>
      <c r="G40" s="1520"/>
    </row>
    <row r="41" spans="2:202" ht="15">
      <c r="B41" s="1495" t="s">
        <v>248</v>
      </c>
      <c r="C41" s="1157" t="s">
        <v>963</v>
      </c>
      <c r="D41" s="165" t="s">
        <v>655</v>
      </c>
      <c r="E41" s="130" t="s">
        <v>7</v>
      </c>
      <c r="F41" s="410">
        <f t="shared" ref="F41:G44" si="1">F24</f>
        <v>2.23</v>
      </c>
      <c r="G41" s="408">
        <f t="shared" si="1"/>
        <v>2.3519999999999999</v>
      </c>
    </row>
    <row r="42" spans="2:202" ht="15">
      <c r="B42" s="1493"/>
      <c r="C42" s="1158"/>
      <c r="D42" s="345" t="s">
        <v>656</v>
      </c>
      <c r="E42" s="130" t="s">
        <v>7</v>
      </c>
      <c r="F42" s="410">
        <f t="shared" si="1"/>
        <v>2.1403689999999997</v>
      </c>
      <c r="G42" s="408">
        <f t="shared" si="1"/>
        <v>2.23</v>
      </c>
    </row>
    <row r="43" spans="2:202" ht="15">
      <c r="B43" s="1493"/>
      <c r="C43" s="1158"/>
      <c r="D43" s="345" t="s">
        <v>583</v>
      </c>
      <c r="E43" s="130" t="s">
        <v>7</v>
      </c>
      <c r="F43" s="410">
        <f t="shared" si="1"/>
        <v>1.9457899999999999</v>
      </c>
      <c r="G43" s="408">
        <f t="shared" si="1"/>
        <v>2.02</v>
      </c>
    </row>
    <row r="44" spans="2:202" ht="15">
      <c r="B44" s="1494"/>
      <c r="C44" s="1159"/>
      <c r="D44" s="352" t="s">
        <v>34</v>
      </c>
      <c r="E44" s="130" t="s">
        <v>7</v>
      </c>
      <c r="F44" s="410">
        <f t="shared" si="1"/>
        <v>1.7688999999999997</v>
      </c>
      <c r="G44" s="408">
        <f t="shared" si="1"/>
        <v>1.84</v>
      </c>
    </row>
    <row r="45" spans="2:202" ht="15">
      <c r="B45" s="69" t="s">
        <v>12</v>
      </c>
      <c r="C45" s="164"/>
      <c r="D45" s="163"/>
      <c r="E45" s="74"/>
      <c r="F45" s="632"/>
      <c r="G45" s="633"/>
    </row>
    <row r="46" spans="2:202">
      <c r="B46" s="1486" t="s">
        <v>2706</v>
      </c>
      <c r="C46" s="1486"/>
      <c r="D46" s="1486"/>
      <c r="E46" s="1486"/>
      <c r="F46" s="1486"/>
      <c r="G46" s="1486"/>
    </row>
    <row r="47" spans="2:202" s="175" customFormat="1" ht="26.25" customHeight="1">
      <c r="B47" s="1486" t="s">
        <v>2707</v>
      </c>
      <c r="C47" s="1486"/>
      <c r="D47" s="1486"/>
      <c r="E47" s="1486"/>
      <c r="F47" s="1486"/>
      <c r="G47" s="1486"/>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0"/>
      <c r="BD47" s="170"/>
      <c r="BE47" s="170"/>
      <c r="BF47" s="170"/>
      <c r="BG47" s="170"/>
      <c r="BH47" s="170"/>
      <c r="BI47" s="170"/>
      <c r="BJ47" s="170"/>
      <c r="BK47" s="170"/>
      <c r="BL47" s="170"/>
      <c r="BM47" s="170"/>
      <c r="BN47" s="170"/>
      <c r="BO47" s="170"/>
      <c r="BP47" s="170"/>
      <c r="BQ47" s="170"/>
      <c r="BR47" s="170"/>
      <c r="BS47" s="170"/>
      <c r="BT47" s="170"/>
      <c r="BU47" s="170"/>
      <c r="BV47" s="170"/>
      <c r="BW47" s="170"/>
      <c r="BX47" s="170"/>
      <c r="BY47" s="170"/>
      <c r="BZ47" s="170"/>
      <c r="CA47" s="170"/>
      <c r="CB47" s="170"/>
      <c r="CC47" s="170"/>
      <c r="CD47" s="170"/>
      <c r="CE47" s="170"/>
      <c r="CF47" s="170"/>
      <c r="CG47" s="170"/>
      <c r="CH47" s="170"/>
      <c r="CI47" s="170"/>
      <c r="CJ47" s="170"/>
      <c r="CK47" s="170"/>
      <c r="CL47" s="170"/>
      <c r="CM47" s="170"/>
      <c r="CN47" s="170"/>
      <c r="CO47" s="170"/>
      <c r="CP47" s="170"/>
      <c r="CQ47" s="170"/>
      <c r="CR47" s="170"/>
      <c r="CS47" s="170"/>
      <c r="CT47" s="170"/>
      <c r="CU47" s="170"/>
      <c r="CV47" s="170"/>
      <c r="CW47" s="170"/>
      <c r="CX47" s="170"/>
      <c r="CY47" s="170"/>
      <c r="CZ47" s="170"/>
      <c r="DA47" s="170"/>
      <c r="DB47" s="170"/>
      <c r="DC47" s="170"/>
      <c r="DD47" s="170"/>
      <c r="DE47" s="170"/>
      <c r="DF47" s="170"/>
      <c r="DG47" s="170"/>
      <c r="DH47" s="170"/>
      <c r="DI47" s="170"/>
      <c r="DJ47" s="170"/>
      <c r="DK47" s="170"/>
      <c r="DL47" s="170"/>
      <c r="DM47" s="170"/>
      <c r="DN47" s="170"/>
      <c r="DO47" s="170"/>
      <c r="DP47" s="170"/>
      <c r="DQ47" s="170"/>
      <c r="DR47" s="170"/>
      <c r="DS47" s="170"/>
      <c r="DT47" s="170"/>
      <c r="DU47" s="170"/>
      <c r="DV47" s="170"/>
      <c r="DW47" s="170"/>
      <c r="DX47" s="170"/>
      <c r="DY47" s="170"/>
      <c r="DZ47" s="170"/>
      <c r="EA47" s="170"/>
      <c r="EB47" s="170"/>
      <c r="EC47" s="170"/>
      <c r="ED47" s="170"/>
      <c r="EE47" s="170"/>
      <c r="EF47" s="170"/>
      <c r="EG47" s="170"/>
      <c r="EH47" s="170"/>
      <c r="EI47" s="170"/>
      <c r="EJ47" s="170"/>
      <c r="EK47" s="170"/>
      <c r="EL47" s="170"/>
      <c r="EM47" s="170"/>
      <c r="EN47" s="170"/>
      <c r="EO47" s="170"/>
      <c r="EP47" s="170"/>
      <c r="EQ47" s="170"/>
      <c r="ER47" s="170"/>
      <c r="ES47" s="170"/>
      <c r="ET47" s="170"/>
      <c r="EU47" s="170"/>
      <c r="EV47" s="170"/>
      <c r="EW47" s="170"/>
      <c r="EX47" s="170"/>
      <c r="EY47" s="170"/>
      <c r="EZ47" s="170"/>
      <c r="FA47" s="170"/>
      <c r="FB47" s="170"/>
      <c r="FC47" s="170"/>
      <c r="FD47" s="170"/>
      <c r="FE47" s="170"/>
      <c r="FF47" s="170"/>
      <c r="FG47" s="170"/>
      <c r="FH47" s="170"/>
      <c r="FI47" s="170"/>
      <c r="FJ47" s="170"/>
      <c r="FK47" s="170"/>
      <c r="FL47" s="170"/>
      <c r="FM47" s="170"/>
      <c r="FN47" s="170"/>
      <c r="FO47" s="170"/>
      <c r="FP47" s="170"/>
      <c r="FQ47" s="170"/>
    </row>
    <row r="48" spans="2:202" s="634" customFormat="1" ht="63.6" customHeight="1">
      <c r="B48" s="1486" t="s">
        <v>2503</v>
      </c>
      <c r="C48" s="1486"/>
      <c r="D48" s="1486"/>
      <c r="E48" s="1486"/>
      <c r="F48" s="1486"/>
      <c r="G48" s="1486"/>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c r="BX48" s="118"/>
      <c r="BY48" s="118"/>
      <c r="BZ48" s="118"/>
      <c r="CA48" s="118"/>
      <c r="CB48" s="118"/>
      <c r="CC48" s="118"/>
      <c r="CD48" s="118"/>
      <c r="CE48" s="118"/>
      <c r="CF48" s="118"/>
      <c r="CG48" s="118"/>
      <c r="CH48" s="118"/>
      <c r="CI48" s="118"/>
      <c r="CJ48" s="118"/>
      <c r="CK48" s="118"/>
      <c r="CL48" s="118"/>
      <c r="CM48" s="118"/>
      <c r="CN48" s="118"/>
      <c r="CO48" s="118"/>
      <c r="CP48" s="118"/>
      <c r="CQ48" s="118"/>
      <c r="CR48" s="118"/>
      <c r="CS48" s="118"/>
      <c r="CT48" s="118"/>
      <c r="CU48" s="118"/>
      <c r="CV48" s="118"/>
      <c r="CW48" s="118"/>
      <c r="CX48" s="118"/>
      <c r="CY48" s="118"/>
      <c r="CZ48" s="118"/>
      <c r="DA48" s="118"/>
      <c r="DB48" s="118"/>
      <c r="DC48" s="118"/>
      <c r="DD48" s="118"/>
      <c r="DE48" s="118"/>
      <c r="DF48" s="118"/>
      <c r="DG48" s="118"/>
      <c r="DH48" s="118"/>
      <c r="DI48" s="118"/>
      <c r="DJ48" s="118"/>
      <c r="DK48" s="118"/>
      <c r="DL48" s="118"/>
      <c r="DM48" s="118"/>
      <c r="DN48" s="118"/>
      <c r="DO48" s="118"/>
      <c r="DP48" s="118"/>
      <c r="DQ48" s="118"/>
      <c r="DR48" s="118"/>
      <c r="DS48" s="118"/>
      <c r="DT48" s="118"/>
      <c r="DU48" s="118"/>
      <c r="DV48" s="118"/>
      <c r="DW48" s="118"/>
      <c r="DX48" s="118"/>
      <c r="DY48" s="118"/>
      <c r="DZ48" s="118"/>
      <c r="EA48" s="118"/>
      <c r="EB48" s="118"/>
      <c r="EC48" s="118"/>
      <c r="ED48" s="118"/>
      <c r="EE48" s="118"/>
      <c r="EF48" s="118"/>
      <c r="EG48" s="118"/>
      <c r="EH48" s="118"/>
      <c r="EI48" s="118"/>
      <c r="EJ48" s="118"/>
      <c r="EK48" s="118"/>
      <c r="EL48" s="118"/>
      <c r="EM48" s="118"/>
      <c r="EN48" s="118"/>
      <c r="EO48" s="118"/>
      <c r="EP48" s="118"/>
      <c r="EQ48" s="118"/>
      <c r="ER48" s="118"/>
      <c r="ES48" s="118"/>
      <c r="ET48" s="118"/>
      <c r="EU48" s="118"/>
      <c r="EV48" s="118"/>
      <c r="EW48" s="118"/>
      <c r="EX48" s="118"/>
      <c r="EY48" s="118"/>
      <c r="EZ48" s="118"/>
      <c r="FA48" s="118"/>
      <c r="FB48" s="118"/>
      <c r="FC48" s="118"/>
      <c r="FD48" s="118"/>
      <c r="FE48" s="118"/>
      <c r="FF48" s="118"/>
      <c r="FG48" s="118"/>
      <c r="FH48" s="118"/>
      <c r="FI48" s="118"/>
      <c r="FJ48" s="118"/>
      <c r="FK48" s="118"/>
      <c r="FL48" s="118"/>
      <c r="FM48" s="118"/>
      <c r="FN48" s="118"/>
      <c r="FO48" s="118"/>
      <c r="FP48" s="118"/>
      <c r="FQ48" s="118"/>
      <c r="FR48" s="118"/>
      <c r="FS48" s="118"/>
      <c r="FT48" s="118"/>
      <c r="FU48" s="118"/>
      <c r="FV48" s="118"/>
      <c r="FW48" s="118"/>
      <c r="FX48" s="118"/>
      <c r="FY48" s="118"/>
      <c r="FZ48" s="118"/>
      <c r="GA48" s="118"/>
      <c r="GB48" s="118"/>
      <c r="GC48" s="118"/>
      <c r="GD48" s="118"/>
      <c r="GE48" s="118"/>
      <c r="GF48" s="118"/>
      <c r="GG48" s="118"/>
      <c r="GH48" s="118"/>
      <c r="GI48" s="118"/>
      <c r="GJ48" s="118"/>
      <c r="GK48" s="118"/>
      <c r="GL48" s="118"/>
      <c r="GM48" s="118"/>
      <c r="GN48" s="118"/>
      <c r="GO48" s="118"/>
      <c r="GP48" s="118"/>
      <c r="GQ48" s="118"/>
      <c r="GR48" s="118"/>
      <c r="GS48" s="118"/>
      <c r="GT48" s="118"/>
    </row>
    <row r="49" spans="2:7" ht="25.35" customHeight="1">
      <c r="B49" s="1486" t="s">
        <v>2755</v>
      </c>
      <c r="C49" s="1486"/>
      <c r="D49" s="1486"/>
      <c r="E49" s="1486"/>
      <c r="F49" s="1486"/>
      <c r="G49" s="1486"/>
    </row>
    <row r="50" spans="2:7" ht="28.35" customHeight="1">
      <c r="B50" s="1486" t="s">
        <v>2504</v>
      </c>
      <c r="C50" s="1486"/>
      <c r="D50" s="1486"/>
      <c r="E50" s="1486"/>
      <c r="F50" s="1486"/>
      <c r="G50" s="1486"/>
    </row>
    <row r="51" spans="2:7" ht="25.35" customHeight="1">
      <c r="B51" s="1486" t="s">
        <v>2846</v>
      </c>
      <c r="C51" s="1486"/>
      <c r="D51" s="1486"/>
      <c r="E51" s="1486"/>
      <c r="F51" s="1486"/>
      <c r="G51" s="1486"/>
    </row>
  </sheetData>
  <mergeCells count="33">
    <mergeCell ref="C21:C23"/>
    <mergeCell ref="C24:C27"/>
    <mergeCell ref="B21:B23"/>
    <mergeCell ref="B24:B27"/>
    <mergeCell ref="C28:C31"/>
    <mergeCell ref="B28:B31"/>
    <mergeCell ref="B46:G46"/>
    <mergeCell ref="B47:G47"/>
    <mergeCell ref="B40:E40"/>
    <mergeCell ref="F40:G40"/>
    <mergeCell ref="B41:B44"/>
    <mergeCell ref="C41:C44"/>
    <mergeCell ref="C7:C8"/>
    <mergeCell ref="D7:D8"/>
    <mergeCell ref="E7:E8"/>
    <mergeCell ref="F7:G7"/>
    <mergeCell ref="F9:G9"/>
    <mergeCell ref="B49:G49"/>
    <mergeCell ref="B50:G50"/>
    <mergeCell ref="B48:G48"/>
    <mergeCell ref="B51:G51"/>
    <mergeCell ref="B1:G2"/>
    <mergeCell ref="B3:G3"/>
    <mergeCell ref="B4:G4"/>
    <mergeCell ref="B5:G5"/>
    <mergeCell ref="F20:G20"/>
    <mergeCell ref="B20:E20"/>
    <mergeCell ref="B9:E9"/>
    <mergeCell ref="B32:B35"/>
    <mergeCell ref="C32:C35"/>
    <mergeCell ref="B36:B39"/>
    <mergeCell ref="C36:C39"/>
    <mergeCell ref="B7:B8"/>
  </mergeCells>
  <pageMargins left="0.47244094488188998" right="0.196850393700787" top="0.47244094488188998" bottom="0.39370078740157499" header="0.31496062992126" footer="0.196850393700787"/>
  <pageSetup paperSize="9" scale="89" firstPageNumber="140" fitToHeight="0" orientation="portrait" useFirstPageNumber="1" r:id="rId1"/>
  <headerFooter alignWithMargins="0">
    <oddHeader>&amp;CDRAFT</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aie27">
    <tabColor rgb="FF00B050"/>
  </sheetPr>
  <dimension ref="A1:HQ65"/>
  <sheetViews>
    <sheetView zoomScale="71" zoomScaleNormal="100" workbookViewId="0">
      <selection activeCell="G15" sqref="G15"/>
    </sheetView>
  </sheetViews>
  <sheetFormatPr defaultColWidth="9" defaultRowHeight="12.75"/>
  <cols>
    <col min="1" max="1" width="5.28515625" style="8" customWidth="1"/>
    <col min="2" max="2" width="3.42578125" style="30" customWidth="1"/>
    <col min="3" max="3" width="44.140625" style="30" customWidth="1"/>
    <col min="4" max="4" width="12.42578125" style="30" customWidth="1"/>
    <col min="5" max="5" width="11.42578125" style="30" customWidth="1"/>
    <col min="6" max="6" width="10.42578125" style="30" customWidth="1"/>
    <col min="7" max="7" width="11.42578125" style="30" customWidth="1"/>
    <col min="8" max="10" width="9.140625" style="30"/>
    <col min="11" max="11" width="9.140625" style="30" customWidth="1"/>
    <col min="12" max="12" width="15.85546875" style="30" hidden="1" customWidth="1"/>
    <col min="13" max="217" width="9.140625" style="30"/>
    <col min="218" max="228" width="9.140625" style="8"/>
    <col min="229" max="229" width="4.42578125" style="8" customWidth="1"/>
    <col min="230" max="230" width="32.28515625" style="8" customWidth="1"/>
    <col min="231" max="231" width="7.7109375" style="8" customWidth="1"/>
    <col min="232" max="237" width="8.85546875" style="8" customWidth="1"/>
    <col min="238" max="239" width="9.140625" style="8" customWidth="1"/>
    <col min="240" max="484" width="9.140625" style="8"/>
    <col min="485" max="485" width="4.42578125" style="8" customWidth="1"/>
    <col min="486" max="486" width="32.28515625" style="8" customWidth="1"/>
    <col min="487" max="487" width="7.7109375" style="8" customWidth="1"/>
    <col min="488" max="493" width="8.85546875" style="8" customWidth="1"/>
    <col min="494" max="495" width="9.140625" style="8" customWidth="1"/>
    <col min="496" max="740" width="9.140625" style="8"/>
    <col min="741" max="741" width="4.42578125" style="8" customWidth="1"/>
    <col min="742" max="742" width="32.28515625" style="8" customWidth="1"/>
    <col min="743" max="743" width="7.7109375" style="8" customWidth="1"/>
    <col min="744" max="749" width="8.85546875" style="8" customWidth="1"/>
    <col min="750" max="751" width="9.140625" style="8" customWidth="1"/>
    <col min="752" max="996" width="9.140625" style="8"/>
    <col min="997" max="997" width="4.42578125" style="8" customWidth="1"/>
    <col min="998" max="998" width="32.28515625" style="8" customWidth="1"/>
    <col min="999" max="999" width="7.7109375" style="8" customWidth="1"/>
    <col min="1000" max="1005" width="8.85546875" style="8" customWidth="1"/>
    <col min="1006" max="1007" width="9.140625" style="8" customWidth="1"/>
    <col min="1008" max="1252" width="9.140625" style="8"/>
    <col min="1253" max="1253" width="4.42578125" style="8" customWidth="1"/>
    <col min="1254" max="1254" width="32.28515625" style="8" customWidth="1"/>
    <col min="1255" max="1255" width="7.7109375" style="8" customWidth="1"/>
    <col min="1256" max="1261" width="8.85546875" style="8" customWidth="1"/>
    <col min="1262" max="1263" width="9.140625" style="8" customWidth="1"/>
    <col min="1264" max="1508" width="9.140625" style="8"/>
    <col min="1509" max="1509" width="4.42578125" style="8" customWidth="1"/>
    <col min="1510" max="1510" width="32.28515625" style="8" customWidth="1"/>
    <col min="1511" max="1511" width="7.7109375" style="8" customWidth="1"/>
    <col min="1512" max="1517" width="8.85546875" style="8" customWidth="1"/>
    <col min="1518" max="1519" width="9.140625" style="8" customWidth="1"/>
    <col min="1520" max="1764" width="9.140625" style="8"/>
    <col min="1765" max="1765" width="4.42578125" style="8" customWidth="1"/>
    <col min="1766" max="1766" width="32.28515625" style="8" customWidth="1"/>
    <col min="1767" max="1767" width="7.7109375" style="8" customWidth="1"/>
    <col min="1768" max="1773" width="8.85546875" style="8" customWidth="1"/>
    <col min="1774" max="1775" width="9.140625" style="8" customWidth="1"/>
    <col min="1776" max="2020" width="9.140625" style="8"/>
    <col min="2021" max="2021" width="4.42578125" style="8" customWidth="1"/>
    <col min="2022" max="2022" width="32.28515625" style="8" customWidth="1"/>
    <col min="2023" max="2023" width="7.7109375" style="8" customWidth="1"/>
    <col min="2024" max="2029" width="8.85546875" style="8" customWidth="1"/>
    <col min="2030" max="2031" width="9.140625" style="8" customWidth="1"/>
    <col min="2032" max="2276" width="9.140625" style="8"/>
    <col min="2277" max="2277" width="4.42578125" style="8" customWidth="1"/>
    <col min="2278" max="2278" width="32.28515625" style="8" customWidth="1"/>
    <col min="2279" max="2279" width="7.7109375" style="8" customWidth="1"/>
    <col min="2280" max="2285" width="8.85546875" style="8" customWidth="1"/>
    <col min="2286" max="2287" width="9.140625" style="8" customWidth="1"/>
    <col min="2288" max="2532" width="9.140625" style="8"/>
    <col min="2533" max="2533" width="4.42578125" style="8" customWidth="1"/>
    <col min="2534" max="2534" width="32.28515625" style="8" customWidth="1"/>
    <col min="2535" max="2535" width="7.7109375" style="8" customWidth="1"/>
    <col min="2536" max="2541" width="8.85546875" style="8" customWidth="1"/>
    <col min="2542" max="2543" width="9.140625" style="8" customWidth="1"/>
    <col min="2544" max="2788" width="9.140625" style="8"/>
    <col min="2789" max="2789" width="4.42578125" style="8" customWidth="1"/>
    <col min="2790" max="2790" width="32.28515625" style="8" customWidth="1"/>
    <col min="2791" max="2791" width="7.7109375" style="8" customWidth="1"/>
    <col min="2792" max="2797" width="8.85546875" style="8" customWidth="1"/>
    <col min="2798" max="2799" width="9.140625" style="8" customWidth="1"/>
    <col min="2800" max="3044" width="9.140625" style="8"/>
    <col min="3045" max="3045" width="4.42578125" style="8" customWidth="1"/>
    <col min="3046" max="3046" width="32.28515625" style="8" customWidth="1"/>
    <col min="3047" max="3047" width="7.7109375" style="8" customWidth="1"/>
    <col min="3048" max="3053" width="8.85546875" style="8" customWidth="1"/>
    <col min="3054" max="3055" width="9.140625" style="8" customWidth="1"/>
    <col min="3056" max="3300" width="9.140625" style="8"/>
    <col min="3301" max="3301" width="4.42578125" style="8" customWidth="1"/>
    <col min="3302" max="3302" width="32.28515625" style="8" customWidth="1"/>
    <col min="3303" max="3303" width="7.7109375" style="8" customWidth="1"/>
    <col min="3304" max="3309" width="8.85546875" style="8" customWidth="1"/>
    <col min="3310" max="3311" width="9.140625" style="8" customWidth="1"/>
    <col min="3312" max="3556" width="9.140625" style="8"/>
    <col min="3557" max="3557" width="4.42578125" style="8" customWidth="1"/>
    <col min="3558" max="3558" width="32.28515625" style="8" customWidth="1"/>
    <col min="3559" max="3559" width="7.7109375" style="8" customWidth="1"/>
    <col min="3560" max="3565" width="8.85546875" style="8" customWidth="1"/>
    <col min="3566" max="3567" width="9.140625" style="8" customWidth="1"/>
    <col min="3568" max="3812" width="9.140625" style="8"/>
    <col min="3813" max="3813" width="4.42578125" style="8" customWidth="1"/>
    <col min="3814" max="3814" width="32.28515625" style="8" customWidth="1"/>
    <col min="3815" max="3815" width="7.7109375" style="8" customWidth="1"/>
    <col min="3816" max="3821" width="8.85546875" style="8" customWidth="1"/>
    <col min="3822" max="3823" width="9.140625" style="8" customWidth="1"/>
    <col min="3824" max="4068" width="9.140625" style="8"/>
    <col min="4069" max="4069" width="4.42578125" style="8" customWidth="1"/>
    <col min="4070" max="4070" width="32.28515625" style="8" customWidth="1"/>
    <col min="4071" max="4071" width="7.7109375" style="8" customWidth="1"/>
    <col min="4072" max="4077" width="8.85546875" style="8" customWidth="1"/>
    <col min="4078" max="4079" width="9.140625" style="8" customWidth="1"/>
    <col min="4080" max="4324" width="9.140625" style="8"/>
    <col min="4325" max="4325" width="4.42578125" style="8" customWidth="1"/>
    <col min="4326" max="4326" width="32.28515625" style="8" customWidth="1"/>
    <col min="4327" max="4327" width="7.7109375" style="8" customWidth="1"/>
    <col min="4328" max="4333" width="8.85546875" style="8" customWidth="1"/>
    <col min="4334" max="4335" width="9.140625" style="8" customWidth="1"/>
    <col min="4336" max="4580" width="9.140625" style="8"/>
    <col min="4581" max="4581" width="4.42578125" style="8" customWidth="1"/>
    <col min="4582" max="4582" width="32.28515625" style="8" customWidth="1"/>
    <col min="4583" max="4583" width="7.7109375" style="8" customWidth="1"/>
    <col min="4584" max="4589" width="8.85546875" style="8" customWidth="1"/>
    <col min="4590" max="4591" width="9.140625" style="8" customWidth="1"/>
    <col min="4592" max="4836" width="9.140625" style="8"/>
    <col min="4837" max="4837" width="4.42578125" style="8" customWidth="1"/>
    <col min="4838" max="4838" width="32.28515625" style="8" customWidth="1"/>
    <col min="4839" max="4839" width="7.7109375" style="8" customWidth="1"/>
    <col min="4840" max="4845" width="8.85546875" style="8" customWidth="1"/>
    <col min="4846" max="4847" width="9.140625" style="8" customWidth="1"/>
    <col min="4848" max="5092" width="9.140625" style="8"/>
    <col min="5093" max="5093" width="4.42578125" style="8" customWidth="1"/>
    <col min="5094" max="5094" width="32.28515625" style="8" customWidth="1"/>
    <col min="5095" max="5095" width="7.7109375" style="8" customWidth="1"/>
    <col min="5096" max="5101" width="8.85546875" style="8" customWidth="1"/>
    <col min="5102" max="5103" width="9.140625" style="8" customWidth="1"/>
    <col min="5104" max="5348" width="9.140625" style="8"/>
    <col min="5349" max="5349" width="4.42578125" style="8" customWidth="1"/>
    <col min="5350" max="5350" width="32.28515625" style="8" customWidth="1"/>
    <col min="5351" max="5351" width="7.7109375" style="8" customWidth="1"/>
    <col min="5352" max="5357" width="8.85546875" style="8" customWidth="1"/>
    <col min="5358" max="5359" width="9.140625" style="8" customWidth="1"/>
    <col min="5360" max="5604" width="9.140625" style="8"/>
    <col min="5605" max="5605" width="4.42578125" style="8" customWidth="1"/>
    <col min="5606" max="5606" width="32.28515625" style="8" customWidth="1"/>
    <col min="5607" max="5607" width="7.7109375" style="8" customWidth="1"/>
    <col min="5608" max="5613" width="8.85546875" style="8" customWidth="1"/>
    <col min="5614" max="5615" width="9.140625" style="8" customWidth="1"/>
    <col min="5616" max="5860" width="9.140625" style="8"/>
    <col min="5861" max="5861" width="4.42578125" style="8" customWidth="1"/>
    <col min="5862" max="5862" width="32.28515625" style="8" customWidth="1"/>
    <col min="5863" max="5863" width="7.7109375" style="8" customWidth="1"/>
    <col min="5864" max="5869" width="8.85546875" style="8" customWidth="1"/>
    <col min="5870" max="5871" width="9.140625" style="8" customWidth="1"/>
    <col min="5872" max="6116" width="9.140625" style="8"/>
    <col min="6117" max="6117" width="4.42578125" style="8" customWidth="1"/>
    <col min="6118" max="6118" width="32.28515625" style="8" customWidth="1"/>
    <col min="6119" max="6119" width="7.7109375" style="8" customWidth="1"/>
    <col min="6120" max="6125" width="8.85546875" style="8" customWidth="1"/>
    <col min="6126" max="6127" width="9.140625" style="8" customWidth="1"/>
    <col min="6128" max="6372" width="9.140625" style="8"/>
    <col min="6373" max="6373" width="4.42578125" style="8" customWidth="1"/>
    <col min="6374" max="6374" width="32.28515625" style="8" customWidth="1"/>
    <col min="6375" max="6375" width="7.7109375" style="8" customWidth="1"/>
    <col min="6376" max="6381" width="8.85546875" style="8" customWidth="1"/>
    <col min="6382" max="6383" width="9.140625" style="8" customWidth="1"/>
    <col min="6384" max="6628" width="9.140625" style="8"/>
    <col min="6629" max="6629" width="4.42578125" style="8" customWidth="1"/>
    <col min="6630" max="6630" width="32.28515625" style="8" customWidth="1"/>
    <col min="6631" max="6631" width="7.7109375" style="8" customWidth="1"/>
    <col min="6632" max="6637" width="8.85546875" style="8" customWidth="1"/>
    <col min="6638" max="6639" width="9.140625" style="8" customWidth="1"/>
    <col min="6640" max="6884" width="9.140625" style="8"/>
    <col min="6885" max="6885" width="4.42578125" style="8" customWidth="1"/>
    <col min="6886" max="6886" width="32.28515625" style="8" customWidth="1"/>
    <col min="6887" max="6887" width="7.7109375" style="8" customWidth="1"/>
    <col min="6888" max="6893" width="8.85546875" style="8" customWidth="1"/>
    <col min="6894" max="6895" width="9.140625" style="8" customWidth="1"/>
    <col min="6896" max="7140" width="9.140625" style="8"/>
    <col min="7141" max="7141" width="4.42578125" style="8" customWidth="1"/>
    <col min="7142" max="7142" width="32.28515625" style="8" customWidth="1"/>
    <col min="7143" max="7143" width="7.7109375" style="8" customWidth="1"/>
    <col min="7144" max="7149" width="8.85546875" style="8" customWidth="1"/>
    <col min="7150" max="7151" width="9.140625" style="8" customWidth="1"/>
    <col min="7152" max="7396" width="9.140625" style="8"/>
    <col min="7397" max="7397" width="4.42578125" style="8" customWidth="1"/>
    <col min="7398" max="7398" width="32.28515625" style="8" customWidth="1"/>
    <col min="7399" max="7399" width="7.7109375" style="8" customWidth="1"/>
    <col min="7400" max="7405" width="8.85546875" style="8" customWidth="1"/>
    <col min="7406" max="7407" width="9.140625" style="8" customWidth="1"/>
    <col min="7408" max="7652" width="9.140625" style="8"/>
    <col min="7653" max="7653" width="4.42578125" style="8" customWidth="1"/>
    <col min="7654" max="7654" width="32.28515625" style="8" customWidth="1"/>
    <col min="7655" max="7655" width="7.7109375" style="8" customWidth="1"/>
    <col min="7656" max="7661" width="8.85546875" style="8" customWidth="1"/>
    <col min="7662" max="7663" width="9.140625" style="8" customWidth="1"/>
    <col min="7664" max="7908" width="9.140625" style="8"/>
    <col min="7909" max="7909" width="4.42578125" style="8" customWidth="1"/>
    <col min="7910" max="7910" width="32.28515625" style="8" customWidth="1"/>
    <col min="7911" max="7911" width="7.7109375" style="8" customWidth="1"/>
    <col min="7912" max="7917" width="8.85546875" style="8" customWidth="1"/>
    <col min="7918" max="7919" width="9.140625" style="8" customWidth="1"/>
    <col min="7920" max="8164" width="9.140625" style="8"/>
    <col min="8165" max="8165" width="4.42578125" style="8" customWidth="1"/>
    <col min="8166" max="8166" width="32.28515625" style="8" customWidth="1"/>
    <col min="8167" max="8167" width="7.7109375" style="8" customWidth="1"/>
    <col min="8168" max="8173" width="8.85546875" style="8" customWidth="1"/>
    <col min="8174" max="8175" width="9.140625" style="8" customWidth="1"/>
    <col min="8176" max="8420" width="9.140625" style="8"/>
    <col min="8421" max="8421" width="4.42578125" style="8" customWidth="1"/>
    <col min="8422" max="8422" width="32.28515625" style="8" customWidth="1"/>
    <col min="8423" max="8423" width="7.7109375" style="8" customWidth="1"/>
    <col min="8424" max="8429" width="8.85546875" style="8" customWidth="1"/>
    <col min="8430" max="8431" width="9.140625" style="8" customWidth="1"/>
    <col min="8432" max="8676" width="9.140625" style="8"/>
    <col min="8677" max="8677" width="4.42578125" style="8" customWidth="1"/>
    <col min="8678" max="8678" width="32.28515625" style="8" customWidth="1"/>
    <col min="8679" max="8679" width="7.7109375" style="8" customWidth="1"/>
    <col min="8680" max="8685" width="8.85546875" style="8" customWidth="1"/>
    <col min="8686" max="8687" width="9.140625" style="8" customWidth="1"/>
    <col min="8688" max="8932" width="9.140625" style="8"/>
    <col min="8933" max="8933" width="4.42578125" style="8" customWidth="1"/>
    <col min="8934" max="8934" width="32.28515625" style="8" customWidth="1"/>
    <col min="8935" max="8935" width="7.7109375" style="8" customWidth="1"/>
    <col min="8936" max="8941" width="8.85546875" style="8" customWidth="1"/>
    <col min="8942" max="8943" width="9.140625" style="8" customWidth="1"/>
    <col min="8944" max="9188" width="9.140625" style="8"/>
    <col min="9189" max="9189" width="4.42578125" style="8" customWidth="1"/>
    <col min="9190" max="9190" width="32.28515625" style="8" customWidth="1"/>
    <col min="9191" max="9191" width="7.7109375" style="8" customWidth="1"/>
    <col min="9192" max="9197" width="8.85546875" style="8" customWidth="1"/>
    <col min="9198" max="9199" width="9.140625" style="8" customWidth="1"/>
    <col min="9200" max="9444" width="9.140625" style="8"/>
    <col min="9445" max="9445" width="4.42578125" style="8" customWidth="1"/>
    <col min="9446" max="9446" width="32.28515625" style="8" customWidth="1"/>
    <col min="9447" max="9447" width="7.7109375" style="8" customWidth="1"/>
    <col min="9448" max="9453" width="8.85546875" style="8" customWidth="1"/>
    <col min="9454" max="9455" width="9.140625" style="8" customWidth="1"/>
    <col min="9456" max="9700" width="9.140625" style="8"/>
    <col min="9701" max="9701" width="4.42578125" style="8" customWidth="1"/>
    <col min="9702" max="9702" width="32.28515625" style="8" customWidth="1"/>
    <col min="9703" max="9703" width="7.7109375" style="8" customWidth="1"/>
    <col min="9704" max="9709" width="8.85546875" style="8" customWidth="1"/>
    <col min="9710" max="9711" width="9.140625" style="8" customWidth="1"/>
    <col min="9712" max="9956" width="9.140625" style="8"/>
    <col min="9957" max="9957" width="4.42578125" style="8" customWidth="1"/>
    <col min="9958" max="9958" width="32.28515625" style="8" customWidth="1"/>
    <col min="9959" max="9959" width="7.7109375" style="8" customWidth="1"/>
    <col min="9960" max="9965" width="8.85546875" style="8" customWidth="1"/>
    <col min="9966" max="9967" width="9.140625" style="8" customWidth="1"/>
    <col min="9968" max="10212" width="9.140625" style="8"/>
    <col min="10213" max="10213" width="4.42578125" style="8" customWidth="1"/>
    <col min="10214" max="10214" width="32.28515625" style="8" customWidth="1"/>
    <col min="10215" max="10215" width="7.7109375" style="8" customWidth="1"/>
    <col min="10216" max="10221" width="8.85546875" style="8" customWidth="1"/>
    <col min="10222" max="10223" width="9.140625" style="8" customWidth="1"/>
    <col min="10224" max="10468" width="9.140625" style="8"/>
    <col min="10469" max="10469" width="4.42578125" style="8" customWidth="1"/>
    <col min="10470" max="10470" width="32.28515625" style="8" customWidth="1"/>
    <col min="10471" max="10471" width="7.7109375" style="8" customWidth="1"/>
    <col min="10472" max="10477" width="8.85546875" style="8" customWidth="1"/>
    <col min="10478" max="10479" width="9.140625" style="8" customWidth="1"/>
    <col min="10480" max="10724" width="9.140625" style="8"/>
    <col min="10725" max="10725" width="4.42578125" style="8" customWidth="1"/>
    <col min="10726" max="10726" width="32.28515625" style="8" customWidth="1"/>
    <col min="10727" max="10727" width="7.7109375" style="8" customWidth="1"/>
    <col min="10728" max="10733" width="8.85546875" style="8" customWidth="1"/>
    <col min="10734" max="10735" width="9.140625" style="8" customWidth="1"/>
    <col min="10736" max="10980" width="9.140625" style="8"/>
    <col min="10981" max="10981" width="4.42578125" style="8" customWidth="1"/>
    <col min="10982" max="10982" width="32.28515625" style="8" customWidth="1"/>
    <col min="10983" max="10983" width="7.7109375" style="8" customWidth="1"/>
    <col min="10984" max="10989" width="8.85546875" style="8" customWidth="1"/>
    <col min="10990" max="10991" width="9.140625" style="8" customWidth="1"/>
    <col min="10992" max="11236" width="9.140625" style="8"/>
    <col min="11237" max="11237" width="4.42578125" style="8" customWidth="1"/>
    <col min="11238" max="11238" width="32.28515625" style="8" customWidth="1"/>
    <col min="11239" max="11239" width="7.7109375" style="8" customWidth="1"/>
    <col min="11240" max="11245" width="8.85546875" style="8" customWidth="1"/>
    <col min="11246" max="11247" width="9.140625" style="8" customWidth="1"/>
    <col min="11248" max="11492" width="9.140625" style="8"/>
    <col min="11493" max="11493" width="4.42578125" style="8" customWidth="1"/>
    <col min="11494" max="11494" width="32.28515625" style="8" customWidth="1"/>
    <col min="11495" max="11495" width="7.7109375" style="8" customWidth="1"/>
    <col min="11496" max="11501" width="8.85546875" style="8" customWidth="1"/>
    <col min="11502" max="11503" width="9.140625" style="8" customWidth="1"/>
    <col min="11504" max="11748" width="9.140625" style="8"/>
    <col min="11749" max="11749" width="4.42578125" style="8" customWidth="1"/>
    <col min="11750" max="11750" width="32.28515625" style="8" customWidth="1"/>
    <col min="11751" max="11751" width="7.7109375" style="8" customWidth="1"/>
    <col min="11752" max="11757" width="8.85546875" style="8" customWidth="1"/>
    <col min="11758" max="11759" width="9.140625" style="8" customWidth="1"/>
    <col min="11760" max="12004" width="9.140625" style="8"/>
    <col min="12005" max="12005" width="4.42578125" style="8" customWidth="1"/>
    <col min="12006" max="12006" width="32.28515625" style="8" customWidth="1"/>
    <col min="12007" max="12007" width="7.7109375" style="8" customWidth="1"/>
    <col min="12008" max="12013" width="8.85546875" style="8" customWidth="1"/>
    <col min="12014" max="12015" width="9.140625" style="8" customWidth="1"/>
    <col min="12016" max="12260" width="9.140625" style="8"/>
    <col min="12261" max="12261" width="4.42578125" style="8" customWidth="1"/>
    <col min="12262" max="12262" width="32.28515625" style="8" customWidth="1"/>
    <col min="12263" max="12263" width="7.7109375" style="8" customWidth="1"/>
    <col min="12264" max="12269" width="8.85546875" style="8" customWidth="1"/>
    <col min="12270" max="12271" width="9.140625" style="8" customWidth="1"/>
    <col min="12272" max="12516" width="9.140625" style="8"/>
    <col min="12517" max="12517" width="4.42578125" style="8" customWidth="1"/>
    <col min="12518" max="12518" width="32.28515625" style="8" customWidth="1"/>
    <col min="12519" max="12519" width="7.7109375" style="8" customWidth="1"/>
    <col min="12520" max="12525" width="8.85546875" style="8" customWidth="1"/>
    <col min="12526" max="12527" width="9.140625" style="8" customWidth="1"/>
    <col min="12528" max="12772" width="9.140625" style="8"/>
    <col min="12773" max="12773" width="4.42578125" style="8" customWidth="1"/>
    <col min="12774" max="12774" width="32.28515625" style="8" customWidth="1"/>
    <col min="12775" max="12775" width="7.7109375" style="8" customWidth="1"/>
    <col min="12776" max="12781" width="8.85546875" style="8" customWidth="1"/>
    <col min="12782" max="12783" width="9.140625" style="8" customWidth="1"/>
    <col min="12784" max="13028" width="9.140625" style="8"/>
    <col min="13029" max="13029" width="4.42578125" style="8" customWidth="1"/>
    <col min="13030" max="13030" width="32.28515625" style="8" customWidth="1"/>
    <col min="13031" max="13031" width="7.7109375" style="8" customWidth="1"/>
    <col min="13032" max="13037" width="8.85546875" style="8" customWidth="1"/>
    <col min="13038" max="13039" width="9.140625" style="8" customWidth="1"/>
    <col min="13040" max="13284" width="9.140625" style="8"/>
    <col min="13285" max="13285" width="4.42578125" style="8" customWidth="1"/>
    <col min="13286" max="13286" width="32.28515625" style="8" customWidth="1"/>
    <col min="13287" max="13287" width="7.7109375" style="8" customWidth="1"/>
    <col min="13288" max="13293" width="8.85546875" style="8" customWidth="1"/>
    <col min="13294" max="13295" width="9.140625" style="8" customWidth="1"/>
    <col min="13296" max="13540" width="9.140625" style="8"/>
    <col min="13541" max="13541" width="4.42578125" style="8" customWidth="1"/>
    <col min="13542" max="13542" width="32.28515625" style="8" customWidth="1"/>
    <col min="13543" max="13543" width="7.7109375" style="8" customWidth="1"/>
    <col min="13544" max="13549" width="8.85546875" style="8" customWidth="1"/>
    <col min="13550" max="13551" width="9.140625" style="8" customWidth="1"/>
    <col min="13552" max="13796" width="9.140625" style="8"/>
    <col min="13797" max="13797" width="4.42578125" style="8" customWidth="1"/>
    <col min="13798" max="13798" width="32.28515625" style="8" customWidth="1"/>
    <col min="13799" max="13799" width="7.7109375" style="8" customWidth="1"/>
    <col min="13800" max="13805" width="8.85546875" style="8" customWidth="1"/>
    <col min="13806" max="13807" width="9.140625" style="8" customWidth="1"/>
    <col min="13808" max="14052" width="9.140625" style="8"/>
    <col min="14053" max="14053" width="4.42578125" style="8" customWidth="1"/>
    <col min="14054" max="14054" width="32.28515625" style="8" customWidth="1"/>
    <col min="14055" max="14055" width="7.7109375" style="8" customWidth="1"/>
    <col min="14056" max="14061" width="8.85546875" style="8" customWidth="1"/>
    <col min="14062" max="14063" width="9.140625" style="8" customWidth="1"/>
    <col min="14064" max="14308" width="9.140625" style="8"/>
    <col min="14309" max="14309" width="4.42578125" style="8" customWidth="1"/>
    <col min="14310" max="14310" width="32.28515625" style="8" customWidth="1"/>
    <col min="14311" max="14311" width="7.7109375" style="8" customWidth="1"/>
    <col min="14312" max="14317" width="8.85546875" style="8" customWidth="1"/>
    <col min="14318" max="14319" width="9.140625" style="8" customWidth="1"/>
    <col min="14320" max="14564" width="9.140625" style="8"/>
    <col min="14565" max="14565" width="4.42578125" style="8" customWidth="1"/>
    <col min="14566" max="14566" width="32.28515625" style="8" customWidth="1"/>
    <col min="14567" max="14567" width="7.7109375" style="8" customWidth="1"/>
    <col min="14568" max="14573" width="8.85546875" style="8" customWidth="1"/>
    <col min="14574" max="14575" width="9.140625" style="8" customWidth="1"/>
    <col min="14576" max="14820" width="9.140625" style="8"/>
    <col min="14821" max="14821" width="4.42578125" style="8" customWidth="1"/>
    <col min="14822" max="14822" width="32.28515625" style="8" customWidth="1"/>
    <col min="14823" max="14823" width="7.7109375" style="8" customWidth="1"/>
    <col min="14824" max="14829" width="8.85546875" style="8" customWidth="1"/>
    <col min="14830" max="14831" width="9.140625" style="8" customWidth="1"/>
    <col min="14832" max="15076" width="9.140625" style="8"/>
    <col min="15077" max="15077" width="4.42578125" style="8" customWidth="1"/>
    <col min="15078" max="15078" width="32.28515625" style="8" customWidth="1"/>
    <col min="15079" max="15079" width="7.7109375" style="8" customWidth="1"/>
    <col min="15080" max="15085" width="8.85546875" style="8" customWidth="1"/>
    <col min="15086" max="15087" width="9.140625" style="8" customWidth="1"/>
    <col min="15088" max="15332" width="9.140625" style="8"/>
    <col min="15333" max="15333" width="4.42578125" style="8" customWidth="1"/>
    <col min="15334" max="15334" width="32.28515625" style="8" customWidth="1"/>
    <col min="15335" max="15335" width="7.7109375" style="8" customWidth="1"/>
    <col min="15336" max="15341" width="8.85546875" style="8" customWidth="1"/>
    <col min="15342" max="15343" width="9.140625" style="8" customWidth="1"/>
    <col min="15344" max="15588" width="9.140625" style="8"/>
    <col min="15589" max="15589" width="4.42578125" style="8" customWidth="1"/>
    <col min="15590" max="15590" width="32.28515625" style="8" customWidth="1"/>
    <col min="15591" max="15591" width="7.7109375" style="8" customWidth="1"/>
    <col min="15592" max="15597" width="8.85546875" style="8" customWidth="1"/>
    <col min="15598" max="15599" width="9.140625" style="8" customWidth="1"/>
    <col min="15600" max="15844" width="9.140625" style="8"/>
    <col min="15845" max="15845" width="4.42578125" style="8" customWidth="1"/>
    <col min="15846" max="15846" width="32.28515625" style="8" customWidth="1"/>
    <col min="15847" max="15847" width="7.7109375" style="8" customWidth="1"/>
    <col min="15848" max="15853" width="8.85546875" style="8" customWidth="1"/>
    <col min="15854" max="15855" width="9.140625" style="8" customWidth="1"/>
    <col min="15856" max="16100" width="9.140625" style="8"/>
    <col min="16101" max="16101" width="4.42578125" style="8" customWidth="1"/>
    <col min="16102" max="16102" width="32.28515625" style="8" customWidth="1"/>
    <col min="16103" max="16103" width="7.7109375" style="8" customWidth="1"/>
    <col min="16104" max="16109" width="8.85546875" style="8" customWidth="1"/>
    <col min="16110" max="16111" width="9.140625" style="8" customWidth="1"/>
    <col min="16112" max="16356" width="9.140625" style="8"/>
    <col min="16357" max="16384" width="10.28515625" style="8" customWidth="1"/>
  </cols>
  <sheetData>
    <row r="1" spans="1:217" ht="49.5" customHeight="1">
      <c r="A1" s="344"/>
      <c r="B1" s="1536" t="s">
        <v>341</v>
      </c>
      <c r="C1" s="1536"/>
      <c r="D1" s="1536"/>
      <c r="E1" s="1536"/>
      <c r="F1" s="1536"/>
      <c r="G1" s="1536"/>
      <c r="H1" s="344"/>
    </row>
    <row r="2" spans="1:217" ht="21" customHeight="1">
      <c r="A2" s="637"/>
      <c r="B2" s="1516" t="s">
        <v>342</v>
      </c>
      <c r="C2" s="1516"/>
      <c r="D2" s="1516"/>
      <c r="E2" s="1516"/>
      <c r="F2" s="1516"/>
      <c r="G2" s="1516"/>
    </row>
    <row r="3" spans="1:217" ht="15.75">
      <c r="A3" s="397"/>
      <c r="B3" s="1517" t="s">
        <v>2479</v>
      </c>
      <c r="C3" s="1517"/>
      <c r="D3" s="1517"/>
      <c r="E3" s="1517"/>
      <c r="F3" s="1517"/>
      <c r="G3" s="1517"/>
    </row>
    <row r="4" spans="1:217" ht="15.75">
      <c r="A4" s="637"/>
      <c r="B4" s="1518" t="s">
        <v>2752</v>
      </c>
      <c r="C4" s="1518"/>
      <c r="D4" s="1518"/>
      <c r="E4" s="1518"/>
      <c r="F4" s="1518"/>
      <c r="G4" s="1518"/>
    </row>
    <row r="5" spans="1:217" ht="14.25">
      <c r="B5" s="35"/>
      <c r="C5" s="343"/>
      <c r="E5" s="1537"/>
      <c r="F5" s="1537"/>
    </row>
    <row r="6" spans="1:217" ht="14.1" customHeight="1">
      <c r="B6" s="1525" t="s">
        <v>17</v>
      </c>
      <c r="C6" s="1526" t="s">
        <v>2</v>
      </c>
      <c r="D6" s="1208" t="s">
        <v>654</v>
      </c>
      <c r="E6" s="1208" t="s">
        <v>3</v>
      </c>
      <c r="F6" s="1482" t="s">
        <v>2402</v>
      </c>
      <c r="G6" s="1483"/>
      <c r="GU6" s="8"/>
      <c r="GV6" s="8"/>
      <c r="GW6" s="8"/>
      <c r="GX6" s="8"/>
      <c r="GY6" s="8"/>
      <c r="GZ6" s="8"/>
      <c r="HA6" s="8"/>
      <c r="HB6" s="8"/>
      <c r="HC6" s="8"/>
      <c r="HD6" s="8"/>
      <c r="HE6" s="8"/>
      <c r="HF6" s="8"/>
      <c r="HG6" s="8"/>
      <c r="HH6" s="8"/>
      <c r="HI6" s="8"/>
    </row>
    <row r="7" spans="1:217" ht="14.1" customHeight="1">
      <c r="B7" s="1525"/>
      <c r="C7" s="1513"/>
      <c r="D7" s="1209"/>
      <c r="E7" s="1209"/>
      <c r="F7" s="366" t="s">
        <v>904</v>
      </c>
      <c r="G7" s="366" t="s">
        <v>905</v>
      </c>
      <c r="GU7" s="8"/>
      <c r="GV7" s="8"/>
      <c r="GW7" s="8"/>
      <c r="GX7" s="8"/>
      <c r="GY7" s="8"/>
      <c r="GZ7" s="8"/>
      <c r="HA7" s="8"/>
      <c r="HB7" s="8"/>
      <c r="HC7" s="8"/>
      <c r="HD7" s="8"/>
      <c r="HE7" s="8"/>
      <c r="HF7" s="8"/>
      <c r="HG7" s="8"/>
      <c r="HH7" s="8"/>
      <c r="HI7" s="8"/>
    </row>
    <row r="8" spans="1:217">
      <c r="B8" s="1519" t="s">
        <v>2477</v>
      </c>
      <c r="C8" s="1521"/>
      <c r="D8" s="1521"/>
      <c r="E8" s="1520"/>
      <c r="F8" s="1527" t="s">
        <v>2431</v>
      </c>
      <c r="G8" s="1528"/>
      <c r="I8" s="36"/>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c r="ES8" s="71"/>
      <c r="ET8" s="71"/>
      <c r="EU8" s="71"/>
      <c r="EV8" s="71"/>
      <c r="EW8" s="71"/>
      <c r="EX8" s="71"/>
      <c r="EY8" s="71"/>
      <c r="EZ8" s="71"/>
      <c r="FA8" s="71"/>
      <c r="FB8" s="71"/>
      <c r="FC8" s="71"/>
      <c r="FD8" s="71"/>
      <c r="FE8" s="71"/>
      <c r="FF8" s="71"/>
      <c r="FG8" s="71"/>
      <c r="FH8" s="71"/>
      <c r="FI8" s="71"/>
      <c r="FJ8" s="71"/>
      <c r="FK8" s="71"/>
      <c r="FL8" s="71"/>
      <c r="FM8" s="71"/>
      <c r="FN8" s="71"/>
      <c r="FO8" s="71"/>
      <c r="FP8" s="71"/>
      <c r="FQ8" s="71"/>
      <c r="FR8" s="71"/>
      <c r="FS8" s="71"/>
      <c r="FT8" s="71"/>
      <c r="FU8" s="71"/>
      <c r="FV8" s="71"/>
      <c r="FW8" s="71"/>
      <c r="FX8" s="71"/>
      <c r="FY8" s="71"/>
      <c r="FZ8" s="71"/>
      <c r="GA8" s="71"/>
      <c r="GB8" s="71"/>
      <c r="GC8" s="71"/>
      <c r="GD8" s="71"/>
      <c r="GE8" s="71"/>
      <c r="GF8" s="71"/>
      <c r="GG8" s="71"/>
      <c r="GH8" s="71"/>
      <c r="GI8" s="71"/>
      <c r="GJ8" s="71"/>
      <c r="GK8" s="71"/>
      <c r="GL8" s="71"/>
      <c r="GM8" s="71"/>
      <c r="GN8" s="71"/>
      <c r="GO8" s="71"/>
      <c r="GP8" s="71"/>
      <c r="GQ8" s="71"/>
      <c r="GR8" s="71"/>
      <c r="GS8" s="71"/>
      <c r="GT8" s="71"/>
      <c r="GU8" s="8"/>
      <c r="GV8" s="8"/>
      <c r="GW8" s="8"/>
      <c r="GX8" s="8"/>
      <c r="GY8" s="8"/>
      <c r="GZ8" s="8"/>
      <c r="HA8" s="8"/>
      <c r="HB8" s="8"/>
      <c r="HC8" s="8"/>
      <c r="HD8" s="8"/>
      <c r="HE8" s="8"/>
      <c r="HF8" s="8"/>
      <c r="HG8" s="8"/>
      <c r="HH8" s="8"/>
      <c r="HI8" s="8"/>
    </row>
    <row r="9" spans="1:217">
      <c r="A9" s="30"/>
      <c r="B9" s="377">
        <v>1</v>
      </c>
      <c r="C9" s="992" t="s">
        <v>343</v>
      </c>
      <c r="D9" s="374"/>
      <c r="E9" s="361" t="s">
        <v>7</v>
      </c>
      <c r="F9" s="409">
        <f>_xlfn.XLOOKUP(L9,[1]VIII_CI_A_3_local2!$AI:$AI,[1]VIII_CI_A_3_local2!$S:$S)</f>
        <v>4.0279999999999996</v>
      </c>
      <c r="G9" s="409">
        <f>_xlfn.XLOOKUP(L9,[1]VIII_CI_A_3_local2!$AI:$AI,[1]VIII_CI_A_3_local2!$T:$T)</f>
        <v>4.24</v>
      </c>
      <c r="H9" s="144"/>
      <c r="I9" s="144"/>
      <c r="J9" s="144"/>
      <c r="L9" s="776" t="s">
        <v>1996</v>
      </c>
    </row>
    <row r="10" spans="1:217" ht="15.75">
      <c r="A10" s="30"/>
      <c r="B10" s="355">
        <v>2</v>
      </c>
      <c r="C10" s="993" t="s">
        <v>675</v>
      </c>
      <c r="D10" s="374"/>
      <c r="E10" s="357" t="s">
        <v>7</v>
      </c>
      <c r="F10" s="409">
        <f>_xlfn.XLOOKUP(L10,[1]VIII_CI_A_3_local2!$AI:$AI,[1]VIII_CI_A_3_local2!$S:$S)</f>
        <v>3.7243799999999996</v>
      </c>
      <c r="G10" s="409">
        <f>_xlfn.XLOOKUP(L10,[1]VIII_CI_A_3_local2!$AI:$AI,[1]VIII_CI_A_3_local2!$T:$T)</f>
        <v>3.9203999999999999</v>
      </c>
      <c r="H10" s="144"/>
      <c r="I10" s="144"/>
      <c r="J10" s="144"/>
      <c r="L10" s="776" t="s">
        <v>1997</v>
      </c>
    </row>
    <row r="11" spans="1:217" ht="15.75">
      <c r="A11" s="30"/>
      <c r="B11" s="354" t="s">
        <v>42</v>
      </c>
      <c r="C11" s="992" t="s">
        <v>350</v>
      </c>
      <c r="D11" s="357"/>
      <c r="E11" s="361" t="s">
        <v>7</v>
      </c>
      <c r="F11" s="349" t="s">
        <v>302</v>
      </c>
      <c r="G11" s="409">
        <f>_xlfn.XLOOKUP(L11,[1]VIII_CI_A_3_local2!$AI:$AI,[1]VIII_CI_A_3_local2!$T:$T)</f>
        <v>3.9203999999999999</v>
      </c>
      <c r="H11" s="144"/>
      <c r="I11" s="144"/>
      <c r="J11" s="144"/>
      <c r="L11" s="776" t="s">
        <v>1998</v>
      </c>
    </row>
    <row r="12" spans="1:217" ht="25.5">
      <c r="A12" s="30"/>
      <c r="B12" s="354" t="s">
        <v>44</v>
      </c>
      <c r="C12" s="993" t="s">
        <v>676</v>
      </c>
      <c r="D12" s="361"/>
      <c r="E12" s="361" t="s">
        <v>7</v>
      </c>
      <c r="F12" s="409">
        <f>_xlfn.XLOOKUP(L12,[1]VIII_CI_A_3_local2!$AI:$AI,[1]VIII_CI_A_3_local2!$S:$S)</f>
        <v>3.4636733999999998</v>
      </c>
      <c r="G12" s="409">
        <f>_xlfn.XLOOKUP(L12,[1]VIII_CI_A_3_local2!$AI:$AI,[1]VIII_CI_A_3_local2!$T:$T)</f>
        <v>3.645972</v>
      </c>
      <c r="H12" s="144"/>
      <c r="I12" s="144"/>
      <c r="J12" s="144"/>
      <c r="L12" s="776" t="s">
        <v>1999</v>
      </c>
    </row>
    <row r="13" spans="1:217" ht="25.5">
      <c r="A13" s="30"/>
      <c r="B13" s="354" t="s">
        <v>46</v>
      </c>
      <c r="C13" s="993" t="s">
        <v>2762</v>
      </c>
      <c r="D13" s="357"/>
      <c r="E13" s="361" t="s">
        <v>7</v>
      </c>
      <c r="F13" s="409">
        <f>_xlfn.XLOOKUP(L13,[1]VIII_CI_A_3_local2!$AI:$AI,[1]VIII_CI_A_3_local2!$S:$S)</f>
        <v>3.4636733999999998</v>
      </c>
      <c r="G13" s="409">
        <f>_xlfn.XLOOKUP(L13,[1]VIII_CI_A_3_local2!$AI:$AI,[1]VIII_CI_A_3_local2!$T:$T)</f>
        <v>3.645972</v>
      </c>
      <c r="H13" s="144"/>
      <c r="I13" s="144"/>
      <c r="J13" s="144"/>
      <c r="L13" s="776" t="s">
        <v>2000</v>
      </c>
    </row>
    <row r="14" spans="1:217" ht="25.5">
      <c r="A14" s="30"/>
      <c r="B14" s="354" t="s">
        <v>48</v>
      </c>
      <c r="C14" s="993" t="s">
        <v>2759</v>
      </c>
      <c r="D14" s="361"/>
      <c r="E14" s="362" t="s">
        <v>7</v>
      </c>
      <c r="F14" s="409">
        <f>_xlfn.XLOOKUP(L14,[1]VIII_CI_A_3_local2!$AI:$AI,[1]VIII_CI_A_3_local2!$S:$S)</f>
        <v>3.2236577999999998</v>
      </c>
      <c r="G14" s="409">
        <f>_xlfn.XLOOKUP(L14,[1]VIII_CI_A_3_local2!$AI:$AI,[1]VIII_CI_A_3_local2!$T:$T)</f>
        <v>3.3933239999999998</v>
      </c>
      <c r="H14" s="144"/>
      <c r="I14" s="144"/>
      <c r="J14" s="144"/>
      <c r="L14" s="776" t="s">
        <v>2001</v>
      </c>
    </row>
    <row r="15" spans="1:217">
      <c r="A15" s="30"/>
      <c r="B15" s="354" t="s">
        <v>50</v>
      </c>
      <c r="C15" s="994" t="s">
        <v>16</v>
      </c>
      <c r="D15" s="361"/>
      <c r="E15" s="362" t="s">
        <v>7</v>
      </c>
      <c r="F15" s="409">
        <f>_xlfn.XLOOKUP(L15,[1]VIII_CI_A_3_local2!$AI:$AI,[1]VIII_CI_A_3_local2!$S:$S)</f>
        <v>3.1092929999999996</v>
      </c>
      <c r="G15" s="409">
        <f>_xlfn.XLOOKUP(L15,[1]VIII_CI_A_3_local2!$AI:$AI,[1]VIII_CI_A_3_local2!$T:$T)</f>
        <v>3.2729399999999997</v>
      </c>
      <c r="H15" s="144"/>
      <c r="I15" s="144"/>
      <c r="J15" s="144"/>
      <c r="L15" s="776" t="s">
        <v>2002</v>
      </c>
    </row>
    <row r="16" spans="1:217">
      <c r="A16" s="30"/>
      <c r="B16" s="354" t="s">
        <v>52</v>
      </c>
      <c r="C16" s="994" t="s">
        <v>906</v>
      </c>
      <c r="D16" s="361"/>
      <c r="E16" s="336" t="s">
        <v>7</v>
      </c>
      <c r="F16" s="409">
        <f>_xlfn.XLOOKUP(L16,[1]VIII_CI_A_3_local2!$AI:$AI,[1]VIII_CI_A_3_local2!$S:$S)</f>
        <v>2.8792546478873238</v>
      </c>
      <c r="G16" s="409">
        <f>_xlfn.XLOOKUP(L16,[1]VIII_CI_A_3_local2!$AI:$AI,[1]VIII_CI_A_3_local2!$T:$T)</f>
        <v>3.030794366197183</v>
      </c>
      <c r="H16" s="144"/>
      <c r="I16" s="144"/>
      <c r="J16" s="144"/>
      <c r="L16" s="776" t="s">
        <v>2003</v>
      </c>
    </row>
    <row r="17" spans="1:225" ht="25.5">
      <c r="A17" s="30"/>
      <c r="B17" s="354" t="s">
        <v>54</v>
      </c>
      <c r="C17" s="989" t="s">
        <v>351</v>
      </c>
      <c r="D17" s="362"/>
      <c r="E17" s="336" t="s">
        <v>7</v>
      </c>
      <c r="F17" s="409">
        <f>F13</f>
        <v>3.4636733999999998</v>
      </c>
      <c r="G17" s="409" t="s">
        <v>302</v>
      </c>
      <c r="H17" s="144"/>
    </row>
    <row r="18" spans="1:225">
      <c r="B18" s="932" t="s">
        <v>242</v>
      </c>
      <c r="C18" s="989" t="s">
        <v>2699</v>
      </c>
      <c r="D18" s="935"/>
      <c r="E18" s="936" t="s">
        <v>32</v>
      </c>
      <c r="F18" s="937">
        <f>F16</f>
        <v>2.8792546478873238</v>
      </c>
      <c r="G18" s="937">
        <f>G16</f>
        <v>3.030794366197183</v>
      </c>
      <c r="GU18" s="8"/>
      <c r="GV18" s="8"/>
      <c r="GW18" s="8"/>
      <c r="GX18" s="8"/>
      <c r="GY18" s="8"/>
      <c r="GZ18" s="8"/>
      <c r="HA18" s="8"/>
      <c r="HB18" s="8"/>
      <c r="HC18" s="8"/>
      <c r="HD18" s="8"/>
      <c r="HE18" s="8"/>
      <c r="HF18" s="8"/>
      <c r="HG18" s="8"/>
      <c r="HH18" s="8"/>
      <c r="HI18" s="8"/>
    </row>
    <row r="19" spans="1:225">
      <c r="A19" s="30"/>
      <c r="B19" s="1519" t="s">
        <v>2478</v>
      </c>
      <c r="C19" s="1521"/>
      <c r="D19" s="1521"/>
      <c r="E19" s="1520"/>
      <c r="F19" s="1519" t="s">
        <v>19</v>
      </c>
      <c r="G19" s="1520"/>
    </row>
    <row r="20" spans="1:225">
      <c r="A20" s="30"/>
      <c r="B20" s="1492" t="s">
        <v>243</v>
      </c>
      <c r="C20" s="1530" t="s">
        <v>658</v>
      </c>
      <c r="D20" s="165" t="s">
        <v>655</v>
      </c>
      <c r="E20" s="130" t="s">
        <v>7</v>
      </c>
      <c r="F20" s="409">
        <f>_xlfn.XLOOKUP(L20,[1]VIII_CI_A_3_local2!$AI:$AI,[1]VIII_CI_A_3_local2!$S:$S)</f>
        <v>2.0699999999999998</v>
      </c>
      <c r="G20" s="409">
        <f>_xlfn.XLOOKUP(L20,[1]VIII_CI_A_3_local2!$AI:$AI,[1]VIII_CI_A_3_local2!$T:$T)</f>
        <v>2.1800000000000002</v>
      </c>
      <c r="L20" s="773" t="s">
        <v>2004</v>
      </c>
      <c r="HJ20" s="30"/>
      <c r="HK20" s="30"/>
      <c r="HL20" s="30"/>
      <c r="HM20" s="30"/>
      <c r="HN20" s="30"/>
      <c r="HO20" s="30"/>
      <c r="HP20" s="30"/>
      <c r="HQ20" s="30"/>
    </row>
    <row r="21" spans="1:225">
      <c r="A21" s="30"/>
      <c r="B21" s="1493"/>
      <c r="C21" s="1531"/>
      <c r="D21" s="345" t="s">
        <v>656</v>
      </c>
      <c r="E21" s="130" t="s">
        <v>7</v>
      </c>
      <c r="F21" s="409">
        <f>_xlfn.XLOOKUP(L21,[1]VIII_CI_A_3_local2!$AI:$AI,[1]VIII_CI_A_3_local2!$S:$S)</f>
        <v>1.97</v>
      </c>
      <c r="G21" s="409">
        <f>_xlfn.XLOOKUP(L21,[1]VIII_CI_A_3_local2!$AI:$AI,[1]VIII_CI_A_3_local2!$T:$T)</f>
        <v>2.0699999999999998</v>
      </c>
      <c r="L21" s="773" t="s">
        <v>2005</v>
      </c>
    </row>
    <row r="22" spans="1:225">
      <c r="A22" s="30"/>
      <c r="B22" s="1494"/>
      <c r="C22" s="1532"/>
      <c r="D22" s="345" t="s">
        <v>583</v>
      </c>
      <c r="E22" s="130" t="s">
        <v>7</v>
      </c>
      <c r="F22" s="409">
        <f>_xlfn.XLOOKUP(L22,[1]VIII_CI_A_3_local2!$AI:$AI,[1]VIII_CI_A_3_local2!$S:$S)</f>
        <v>1.79</v>
      </c>
      <c r="G22" s="409">
        <f>_xlfn.XLOOKUP(L22,[1]VIII_CI_A_3_local2!$AI:$AI,[1]VIII_CI_A_3_local2!$T:$T)</f>
        <v>1.88</v>
      </c>
      <c r="L22" s="773" t="s">
        <v>2006</v>
      </c>
    </row>
    <row r="23" spans="1:225">
      <c r="A23" s="30"/>
      <c r="B23" s="1492" t="s">
        <v>244</v>
      </c>
      <c r="C23" s="1529" t="s">
        <v>2738</v>
      </c>
      <c r="D23" s="165" t="s">
        <v>655</v>
      </c>
      <c r="E23" s="130" t="s">
        <v>7</v>
      </c>
      <c r="F23" s="409">
        <f>_xlfn.XLOOKUP(L23,[1]VIII_CI_A_3_local2!$AI:$AI,[1]VIII_CI_A_3_local2!$S:$S)</f>
        <v>2.0099999999999998</v>
      </c>
      <c r="G23" s="409">
        <f>_xlfn.XLOOKUP(L23,[1]VIII_CI_A_3_local2!$AI:$AI,[1]VIII_CI_A_3_local2!$T:$T)</f>
        <v>2.12</v>
      </c>
      <c r="I23" s="172"/>
      <c r="L23" s="773" t="s">
        <v>2007</v>
      </c>
      <c r="Q23" s="101"/>
    </row>
    <row r="24" spans="1:225">
      <c r="A24" s="30"/>
      <c r="B24" s="1493"/>
      <c r="C24" s="1523"/>
      <c r="D24" s="345" t="s">
        <v>656</v>
      </c>
      <c r="E24" s="130" t="s">
        <v>7</v>
      </c>
      <c r="F24" s="409">
        <f>_xlfn.XLOOKUP(L24,[1]VIII_CI_A_3_local2!$AI:$AI,[1]VIII_CI_A_3_local2!$S:$S)</f>
        <v>1.9</v>
      </c>
      <c r="G24" s="409">
        <f>_xlfn.XLOOKUP(L24,[1]VIII_CI_A_3_local2!$AI:$AI,[1]VIII_CI_A_3_local2!$T:$T)</f>
        <v>2</v>
      </c>
      <c r="I24" s="172"/>
      <c r="L24" s="773" t="s">
        <v>2008</v>
      </c>
      <c r="Q24" s="101"/>
    </row>
    <row r="25" spans="1:225">
      <c r="A25" s="30"/>
      <c r="B25" s="1493"/>
      <c r="C25" s="1523"/>
      <c r="D25" s="345" t="s">
        <v>583</v>
      </c>
      <c r="E25" s="130" t="s">
        <v>7</v>
      </c>
      <c r="F25" s="409">
        <f>_xlfn.XLOOKUP(L25,[1]VIII_CI_A_3_local2!$AI:$AI,[1]VIII_CI_A_3_local2!$S:$S)</f>
        <v>1.73</v>
      </c>
      <c r="G25" s="409">
        <f>_xlfn.XLOOKUP(L25,[1]VIII_CI_A_3_local2!$AI:$AI,[1]VIII_CI_A_3_local2!$T:$T)</f>
        <v>1.82</v>
      </c>
      <c r="I25" s="172"/>
      <c r="L25" s="773" t="s">
        <v>2009</v>
      </c>
      <c r="Q25" s="101"/>
    </row>
    <row r="26" spans="1:225">
      <c r="A26" s="30"/>
      <c r="B26" s="1494"/>
      <c r="C26" s="1524"/>
      <c r="D26" s="352" t="s">
        <v>34</v>
      </c>
      <c r="E26" s="130" t="s">
        <v>7</v>
      </c>
      <c r="F26" s="409">
        <f>_xlfn.XLOOKUP(L26,[1]VIII_CI_A_3_local2!$AI:$AI,[1]VIII_CI_A_3_local2!$S:$S)</f>
        <v>1.58</v>
      </c>
      <c r="G26" s="409">
        <f>_xlfn.XLOOKUP(L26,[1]VIII_CI_A_3_local2!$AI:$AI,[1]VIII_CI_A_3_local2!$T:$T)</f>
        <v>1.66</v>
      </c>
      <c r="I26" s="172"/>
      <c r="J26" s="74"/>
      <c r="L26" s="773" t="s">
        <v>2010</v>
      </c>
      <c r="Q26" s="101"/>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c r="BN26" s="74"/>
      <c r="BO26" s="74"/>
      <c r="BP26" s="74"/>
      <c r="BQ26" s="74"/>
      <c r="BR26" s="74"/>
      <c r="BS26" s="74"/>
      <c r="BT26" s="74"/>
      <c r="BU26" s="74"/>
      <c r="BV26" s="74"/>
      <c r="BW26" s="74"/>
      <c r="BX26" s="74"/>
      <c r="BY26" s="74"/>
      <c r="BZ26" s="74"/>
      <c r="CA26" s="74"/>
      <c r="CB26" s="74"/>
      <c r="CC26" s="74"/>
      <c r="CD26" s="74"/>
      <c r="CE26" s="74"/>
      <c r="CF26" s="74"/>
      <c r="CG26" s="74"/>
      <c r="CH26" s="74"/>
      <c r="CI26" s="74"/>
      <c r="CJ26" s="74"/>
      <c r="CK26" s="74"/>
      <c r="CL26" s="74"/>
      <c r="CM26" s="74"/>
      <c r="CN26" s="74"/>
      <c r="CO26" s="74"/>
      <c r="CP26" s="74"/>
      <c r="CQ26" s="74"/>
      <c r="CR26" s="74"/>
      <c r="CS26" s="74"/>
      <c r="CT26" s="74"/>
      <c r="CU26" s="74"/>
      <c r="CV26" s="74"/>
      <c r="CW26" s="74"/>
      <c r="CX26" s="74"/>
      <c r="CY26" s="74"/>
      <c r="CZ26" s="74"/>
      <c r="DA26" s="74"/>
      <c r="DB26" s="74"/>
      <c r="DC26" s="74"/>
      <c r="DD26" s="74"/>
      <c r="DE26" s="74"/>
      <c r="DF26" s="74"/>
      <c r="DG26" s="74"/>
      <c r="DH26" s="74"/>
      <c r="DI26" s="74"/>
      <c r="DJ26" s="74"/>
      <c r="DK26" s="74"/>
      <c r="DL26" s="74"/>
      <c r="DM26" s="74"/>
      <c r="DN26" s="74"/>
      <c r="DO26" s="74"/>
      <c r="DP26" s="74"/>
      <c r="DQ26" s="74"/>
      <c r="DR26" s="74"/>
      <c r="DS26" s="74"/>
      <c r="DT26" s="74"/>
      <c r="DU26" s="74"/>
      <c r="DV26" s="74"/>
      <c r="DW26" s="74"/>
      <c r="DX26" s="74"/>
      <c r="DY26" s="74"/>
      <c r="DZ26" s="74"/>
      <c r="EA26" s="74"/>
      <c r="EB26" s="74"/>
      <c r="EC26" s="74"/>
      <c r="ED26" s="74"/>
      <c r="EE26" s="74"/>
      <c r="EF26" s="74"/>
      <c r="EG26" s="74"/>
      <c r="EH26" s="74"/>
      <c r="EI26" s="74"/>
      <c r="EJ26" s="74"/>
      <c r="EK26" s="74"/>
      <c r="EL26" s="74"/>
      <c r="EM26" s="74"/>
      <c r="EN26" s="74"/>
      <c r="EO26" s="74"/>
      <c r="EP26" s="74"/>
      <c r="EQ26" s="74"/>
      <c r="ER26" s="74"/>
      <c r="ES26" s="74"/>
      <c r="ET26" s="74"/>
      <c r="EU26" s="74"/>
      <c r="EV26" s="74"/>
      <c r="EW26" s="74"/>
      <c r="EX26" s="74"/>
      <c r="EY26" s="74"/>
      <c r="EZ26" s="74"/>
      <c r="FA26" s="74"/>
      <c r="FB26" s="74"/>
      <c r="FC26" s="74"/>
      <c r="FD26" s="74"/>
      <c r="FE26" s="74"/>
      <c r="FF26" s="74"/>
      <c r="FG26" s="74"/>
      <c r="FH26" s="74"/>
      <c r="FI26" s="74"/>
      <c r="FJ26" s="74"/>
      <c r="FK26" s="74"/>
      <c r="FL26" s="74"/>
      <c r="FM26" s="74"/>
      <c r="FN26" s="74"/>
      <c r="FO26" s="74"/>
      <c r="FP26" s="74"/>
      <c r="FQ26" s="74"/>
      <c r="FR26" s="74"/>
      <c r="FS26" s="74"/>
      <c r="FT26" s="74"/>
      <c r="FU26" s="74"/>
      <c r="FV26" s="74"/>
      <c r="FW26" s="74"/>
      <c r="FX26" s="74"/>
      <c r="FY26" s="74"/>
      <c r="FZ26" s="74"/>
      <c r="GA26" s="74"/>
      <c r="GB26" s="74"/>
      <c r="GC26" s="74"/>
      <c r="GD26" s="74"/>
      <c r="GE26" s="74"/>
      <c r="GF26" s="74"/>
      <c r="GG26" s="74"/>
      <c r="GH26" s="74"/>
      <c r="GI26" s="74"/>
      <c r="GJ26" s="74"/>
      <c r="GK26" s="74"/>
      <c r="GL26" s="74"/>
      <c r="GM26" s="74"/>
      <c r="GN26" s="74"/>
      <c r="GO26" s="74"/>
      <c r="GP26" s="74"/>
      <c r="GQ26" s="74"/>
      <c r="GR26" s="74"/>
      <c r="GS26" s="74"/>
      <c r="GT26" s="74"/>
      <c r="GU26" s="74"/>
      <c r="GV26" s="74"/>
      <c r="GW26" s="74"/>
      <c r="GX26" s="74"/>
      <c r="GY26" s="74"/>
      <c r="GZ26" s="74"/>
      <c r="HA26" s="74"/>
      <c r="HB26" s="74"/>
      <c r="HC26" s="74"/>
      <c r="HD26" s="74"/>
      <c r="HE26" s="74"/>
      <c r="HF26" s="74"/>
      <c r="HG26" s="74"/>
      <c r="HH26" s="74"/>
      <c r="HI26" s="74"/>
    </row>
    <row r="27" spans="1:225">
      <c r="B27" s="1533" t="s">
        <v>245</v>
      </c>
      <c r="C27" s="1530" t="s">
        <v>2592</v>
      </c>
      <c r="D27" s="485" t="s">
        <v>655</v>
      </c>
      <c r="E27" s="1023" t="s">
        <v>7</v>
      </c>
      <c r="F27" s="1506">
        <f>G23</f>
        <v>2.12</v>
      </c>
      <c r="G27" s="1507"/>
      <c r="GU27" s="8"/>
      <c r="GV27" s="8"/>
      <c r="GW27" s="8"/>
      <c r="GX27" s="8"/>
      <c r="GY27" s="8"/>
      <c r="GZ27" s="8"/>
      <c r="HA27" s="8"/>
      <c r="HB27" s="8"/>
      <c r="HC27" s="8"/>
      <c r="HD27" s="8"/>
      <c r="HE27" s="8"/>
      <c r="HF27" s="8"/>
      <c r="HG27" s="8"/>
      <c r="HH27" s="8"/>
      <c r="HI27" s="8"/>
    </row>
    <row r="28" spans="1:225">
      <c r="B28" s="1534"/>
      <c r="C28" s="1531"/>
      <c r="D28" s="1057" t="s">
        <v>656</v>
      </c>
      <c r="E28" s="1023" t="s">
        <v>7</v>
      </c>
      <c r="F28" s="1506">
        <f>G24</f>
        <v>2</v>
      </c>
      <c r="G28" s="1507"/>
      <c r="GU28" s="8"/>
      <c r="GV28" s="8"/>
      <c r="GW28" s="8"/>
      <c r="GX28" s="8"/>
      <c r="GY28" s="8"/>
      <c r="GZ28" s="8"/>
      <c r="HA28" s="8"/>
      <c r="HB28" s="8"/>
      <c r="HC28" s="8"/>
      <c r="HD28" s="8"/>
      <c r="HE28" s="8"/>
      <c r="HF28" s="8"/>
      <c r="HG28" s="8"/>
      <c r="HH28" s="8"/>
      <c r="HI28" s="8"/>
    </row>
    <row r="29" spans="1:225">
      <c r="B29" s="1534"/>
      <c r="C29" s="1531"/>
      <c r="D29" s="1057" t="s">
        <v>583</v>
      </c>
      <c r="E29" s="1023" t="s">
        <v>7</v>
      </c>
      <c r="F29" s="1506">
        <f>G25</f>
        <v>1.82</v>
      </c>
      <c r="G29" s="1507"/>
      <c r="GU29" s="8"/>
      <c r="GV29" s="8"/>
      <c r="GW29" s="8"/>
      <c r="GX29" s="8"/>
      <c r="GY29" s="8"/>
      <c r="GZ29" s="8"/>
      <c r="HA29" s="8"/>
      <c r="HB29" s="8"/>
      <c r="HC29" s="8"/>
      <c r="HD29" s="8"/>
      <c r="HE29" s="8"/>
      <c r="HF29" s="8"/>
      <c r="HG29" s="8"/>
      <c r="HH29" s="8"/>
      <c r="HI29" s="8"/>
    </row>
    <row r="30" spans="1:225">
      <c r="B30" s="1535"/>
      <c r="C30" s="1532"/>
      <c r="D30" s="485" t="s">
        <v>34</v>
      </c>
      <c r="E30" s="1023" t="s">
        <v>7</v>
      </c>
      <c r="F30" s="1506">
        <f>G26</f>
        <v>1.66</v>
      </c>
      <c r="G30" s="1507"/>
      <c r="GU30" s="8"/>
      <c r="GV30" s="8"/>
      <c r="GW30" s="8"/>
      <c r="GX30" s="8"/>
      <c r="GY30" s="8"/>
      <c r="GZ30" s="8"/>
      <c r="HA30" s="8"/>
      <c r="HB30" s="8"/>
      <c r="HC30" s="8"/>
      <c r="HD30" s="8"/>
      <c r="HE30" s="8"/>
      <c r="HF30" s="8"/>
      <c r="HG30" s="8"/>
      <c r="HH30" s="8"/>
      <c r="HI30" s="8"/>
    </row>
    <row r="31" spans="1:225">
      <c r="B31" s="1533" t="s">
        <v>246</v>
      </c>
      <c r="C31" s="1530" t="s">
        <v>657</v>
      </c>
      <c r="D31" s="485" t="s">
        <v>655</v>
      </c>
      <c r="E31" s="1023" t="s">
        <v>32</v>
      </c>
      <c r="F31" s="1039">
        <f>_xlfn.XLOOKUP(L31,[1]VIII_CI_A_3_local2!$AI:$AI,[1]VIII_CI_A_3_local2!$S:$S)</f>
        <v>1.55</v>
      </c>
      <c r="G31" s="1039">
        <f>_xlfn.XLOOKUP(L31,[1]VIII_CI_A_3_local2!$AI:$AI,[1]VIII_CI_A_3_local2!$T:$T)</f>
        <v>1.63</v>
      </c>
      <c r="L31" s="1076" t="s">
        <v>2011</v>
      </c>
      <c r="GU31" s="8"/>
      <c r="GV31" s="8"/>
      <c r="GW31" s="8"/>
      <c r="GX31" s="8"/>
      <c r="GY31" s="8"/>
      <c r="GZ31" s="8"/>
      <c r="HA31" s="8"/>
      <c r="HB31" s="8"/>
      <c r="HC31" s="8"/>
      <c r="HD31" s="8"/>
      <c r="HE31" s="8"/>
      <c r="HF31" s="8"/>
      <c r="HG31" s="8"/>
      <c r="HH31" s="8"/>
      <c r="HI31" s="8"/>
    </row>
    <row r="32" spans="1:225">
      <c r="B32" s="1534"/>
      <c r="C32" s="1531"/>
      <c r="D32" s="1057" t="s">
        <v>656</v>
      </c>
      <c r="E32" s="1023" t="s">
        <v>32</v>
      </c>
      <c r="F32" s="1039">
        <f>_xlfn.XLOOKUP(L32,[1]VIII_CI_A_3_local2!$AI:$AI,[1]VIII_CI_A_3_local2!$S:$S)</f>
        <v>1.46</v>
      </c>
      <c r="G32" s="1039">
        <f>_xlfn.XLOOKUP(L32,[1]VIII_CI_A_3_local2!$AI:$AI,[1]VIII_CI_A_3_local2!$T:$T)</f>
        <v>1.54</v>
      </c>
      <c r="L32" s="1076" t="s">
        <v>2012</v>
      </c>
      <c r="GU32" s="8"/>
      <c r="GV32" s="8"/>
      <c r="GW32" s="8"/>
      <c r="GX32" s="8"/>
      <c r="GY32" s="8"/>
      <c r="GZ32" s="8"/>
      <c r="HA32" s="8"/>
      <c r="HB32" s="8"/>
      <c r="HC32" s="8"/>
      <c r="HD32" s="8"/>
      <c r="HE32" s="8"/>
      <c r="HF32" s="8"/>
      <c r="HG32" s="8"/>
      <c r="HH32" s="8"/>
      <c r="HI32" s="8"/>
    </row>
    <row r="33" spans="1:217">
      <c r="B33" s="1534"/>
      <c r="C33" s="1531"/>
      <c r="D33" s="1057" t="s">
        <v>583</v>
      </c>
      <c r="E33" s="1023" t="s">
        <v>32</v>
      </c>
      <c r="F33" s="1039">
        <f>_xlfn.XLOOKUP(L33,[1]VIII_CI_A_3_local2!$AI:$AI,[1]VIII_CI_A_3_local2!$S:$S)</f>
        <v>1.39</v>
      </c>
      <c r="G33" s="1039">
        <f>_xlfn.XLOOKUP(L33,[1]VIII_CI_A_3_local2!$AI:$AI,[1]VIII_CI_A_3_local2!$T:$T)</f>
        <v>1.46</v>
      </c>
      <c r="L33" s="1076" t="s">
        <v>2013</v>
      </c>
      <c r="GU33" s="8"/>
      <c r="GV33" s="8"/>
      <c r="GW33" s="8"/>
      <c r="GX33" s="8"/>
      <c r="GY33" s="8"/>
      <c r="GZ33" s="8"/>
      <c r="HA33" s="8"/>
      <c r="HB33" s="8"/>
      <c r="HC33" s="8"/>
      <c r="HD33" s="8"/>
      <c r="HE33" s="8"/>
      <c r="HF33" s="8"/>
      <c r="HG33" s="8"/>
      <c r="HH33" s="8"/>
      <c r="HI33" s="8"/>
    </row>
    <row r="34" spans="1:217">
      <c r="B34" s="1535"/>
      <c r="C34" s="1532"/>
      <c r="D34" s="485" t="s">
        <v>34</v>
      </c>
      <c r="E34" s="1023" t="s">
        <v>32</v>
      </c>
      <c r="F34" s="1039">
        <f>_xlfn.XLOOKUP(L34,[1]VIII_CI_A_3_local2!$AI:$AI,[1]VIII_CI_A_3_local2!$S:$S)</f>
        <v>1.35</v>
      </c>
      <c r="G34" s="1039">
        <f>_xlfn.XLOOKUP(L34,[1]VIII_CI_A_3_local2!$AI:$AI,[1]VIII_CI_A_3_local2!$T:$T)</f>
        <v>1.42</v>
      </c>
      <c r="L34" s="1076" t="s">
        <v>2014</v>
      </c>
      <c r="GU34" s="8"/>
      <c r="GV34" s="8"/>
      <c r="GW34" s="8"/>
      <c r="GX34" s="8"/>
      <c r="GY34" s="8"/>
      <c r="GZ34" s="8"/>
      <c r="HA34" s="8"/>
      <c r="HB34" s="8"/>
      <c r="HC34" s="8"/>
      <c r="HD34" s="8"/>
      <c r="HE34" s="8"/>
      <c r="HF34" s="8"/>
      <c r="HG34" s="8"/>
      <c r="HH34" s="8"/>
      <c r="HI34" s="8"/>
    </row>
    <row r="35" spans="1:217">
      <c r="B35" s="1533" t="s">
        <v>247</v>
      </c>
      <c r="C35" s="1530" t="s">
        <v>2592</v>
      </c>
      <c r="D35" s="485" t="s">
        <v>655</v>
      </c>
      <c r="E35" s="1023" t="s">
        <v>32</v>
      </c>
      <c r="F35" s="1506">
        <f>G31</f>
        <v>1.63</v>
      </c>
      <c r="G35" s="1507"/>
      <c r="GU35" s="8"/>
      <c r="GV35" s="8"/>
      <c r="GW35" s="8"/>
      <c r="GX35" s="8"/>
      <c r="GY35" s="8"/>
      <c r="GZ35" s="8"/>
      <c r="HA35" s="8"/>
      <c r="HB35" s="8"/>
      <c r="HC35" s="8"/>
      <c r="HD35" s="8"/>
      <c r="HE35" s="8"/>
      <c r="HF35" s="8"/>
      <c r="HG35" s="8"/>
      <c r="HH35" s="8"/>
      <c r="HI35" s="8"/>
    </row>
    <row r="36" spans="1:217">
      <c r="B36" s="1534"/>
      <c r="C36" s="1531"/>
      <c r="D36" s="1057" t="s">
        <v>656</v>
      </c>
      <c r="E36" s="1023" t="s">
        <v>32</v>
      </c>
      <c r="F36" s="1506">
        <f>G32</f>
        <v>1.54</v>
      </c>
      <c r="G36" s="1507"/>
      <c r="GU36" s="8"/>
      <c r="GV36" s="8"/>
      <c r="GW36" s="8"/>
      <c r="GX36" s="8"/>
      <c r="GY36" s="8"/>
      <c r="GZ36" s="8"/>
      <c r="HA36" s="8"/>
      <c r="HB36" s="8"/>
      <c r="HC36" s="8"/>
      <c r="HD36" s="8"/>
      <c r="HE36" s="8"/>
      <c r="HF36" s="8"/>
      <c r="HG36" s="8"/>
      <c r="HH36" s="8"/>
      <c r="HI36" s="8"/>
    </row>
    <row r="37" spans="1:217">
      <c r="B37" s="1534"/>
      <c r="C37" s="1531"/>
      <c r="D37" s="1057" t="s">
        <v>583</v>
      </c>
      <c r="E37" s="1023" t="s">
        <v>32</v>
      </c>
      <c r="F37" s="1506">
        <f>G33</f>
        <v>1.46</v>
      </c>
      <c r="G37" s="1507"/>
      <c r="GU37" s="8"/>
      <c r="GV37" s="8"/>
      <c r="GW37" s="8"/>
      <c r="GX37" s="8"/>
      <c r="GY37" s="8"/>
      <c r="GZ37" s="8"/>
      <c r="HA37" s="8"/>
      <c r="HB37" s="8"/>
      <c r="HC37" s="8"/>
      <c r="HD37" s="8"/>
      <c r="HE37" s="8"/>
      <c r="HF37" s="8"/>
      <c r="HG37" s="8"/>
      <c r="HH37" s="8"/>
      <c r="HI37" s="8"/>
    </row>
    <row r="38" spans="1:217">
      <c r="B38" s="1535"/>
      <c r="C38" s="1532"/>
      <c r="D38" s="485" t="s">
        <v>34</v>
      </c>
      <c r="E38" s="1023" t="s">
        <v>32</v>
      </c>
      <c r="F38" s="1506">
        <f>G34</f>
        <v>1.42</v>
      </c>
      <c r="G38" s="1507"/>
      <c r="GU38" s="8"/>
      <c r="GV38" s="8"/>
      <c r="GW38" s="8"/>
      <c r="GX38" s="8"/>
      <c r="GY38" s="8"/>
      <c r="GZ38" s="8"/>
      <c r="HA38" s="8"/>
      <c r="HB38" s="8"/>
      <c r="HC38" s="8"/>
      <c r="HD38" s="8"/>
      <c r="HE38" s="8"/>
      <c r="HF38" s="8"/>
      <c r="HG38" s="8"/>
      <c r="HH38" s="8"/>
      <c r="HI38" s="8"/>
    </row>
    <row r="39" spans="1:217" ht="13.35" customHeight="1">
      <c r="A39" s="30"/>
      <c r="B39" s="1533" t="s">
        <v>248</v>
      </c>
      <c r="C39" s="1530" t="s">
        <v>674</v>
      </c>
      <c r="D39" s="485" t="s">
        <v>655</v>
      </c>
      <c r="E39" s="1023" t="s">
        <v>33</v>
      </c>
      <c r="F39" s="1039">
        <f>_xlfn.XLOOKUP(L39,[1]VIII_CI_A_3_local2!$AI:$AI,[1]VIII_CI_A_3_local2!$S:$S)</f>
        <v>1.49</v>
      </c>
      <c r="G39" s="1039">
        <f>_xlfn.XLOOKUP(L39,[1]VIII_CI_A_3_local2!$AI:$AI,[1]VIII_CI_A_3_local2!$T:$T)</f>
        <v>1.57</v>
      </c>
      <c r="I39" s="172"/>
      <c r="L39" s="773" t="s">
        <v>2015</v>
      </c>
      <c r="Q39" s="101"/>
    </row>
    <row r="40" spans="1:217">
      <c r="A40" s="30"/>
      <c r="B40" s="1534"/>
      <c r="C40" s="1531"/>
      <c r="D40" s="1057" t="s">
        <v>656</v>
      </c>
      <c r="E40" s="1023" t="s">
        <v>33</v>
      </c>
      <c r="F40" s="1039">
        <f>_xlfn.XLOOKUP(L40,[1]VIII_CI_A_3_local2!$AI:$AI,[1]VIII_CI_A_3_local2!$S:$S)</f>
        <v>1.42</v>
      </c>
      <c r="G40" s="1039">
        <f>_xlfn.XLOOKUP(L40,[1]VIII_CI_A_3_local2!$AI:$AI,[1]VIII_CI_A_3_local2!$T:$T)</f>
        <v>1.49</v>
      </c>
      <c r="I40" s="172"/>
      <c r="L40" s="773" t="s">
        <v>2016</v>
      </c>
      <c r="Q40" s="101"/>
    </row>
    <row r="41" spans="1:217">
      <c r="A41" s="30"/>
      <c r="B41" s="1534"/>
      <c r="C41" s="1531"/>
      <c r="D41" s="1057" t="s">
        <v>583</v>
      </c>
      <c r="E41" s="1023" t="s">
        <v>33</v>
      </c>
      <c r="F41" s="1039">
        <f>_xlfn.XLOOKUP(L41,[1]VIII_CI_A_3_local2!$AI:$AI,[1]VIII_CI_A_3_local2!$S:$S)</f>
        <v>1.34</v>
      </c>
      <c r="G41" s="1039">
        <f>_xlfn.XLOOKUP(L41,[1]VIII_CI_A_3_local2!$AI:$AI,[1]VIII_CI_A_3_local2!$T:$T)</f>
        <v>1.41</v>
      </c>
      <c r="I41" s="172"/>
      <c r="L41" s="773" t="s">
        <v>2017</v>
      </c>
      <c r="Q41" s="101"/>
    </row>
    <row r="42" spans="1:217" ht="24" customHeight="1">
      <c r="A42" s="30"/>
      <c r="B42" s="1535"/>
      <c r="C42" s="1532"/>
      <c r="D42" s="485" t="s">
        <v>34</v>
      </c>
      <c r="E42" s="1023" t="s">
        <v>33</v>
      </c>
      <c r="F42" s="1039">
        <f>_xlfn.XLOOKUP(L42,[1]VIII_CI_A_3_local2!$AI:$AI,[1]VIII_CI_A_3_local2!$S:$S)</f>
        <v>1.3</v>
      </c>
      <c r="G42" s="1039">
        <f>_xlfn.XLOOKUP(L42,[1]VIII_CI_A_3_local2!$AI:$AI,[1]VIII_CI_A_3_local2!$T:$T)</f>
        <v>1.37</v>
      </c>
      <c r="I42" s="172"/>
      <c r="L42" s="773" t="s">
        <v>2018</v>
      </c>
      <c r="Q42" s="101"/>
    </row>
    <row r="43" spans="1:217">
      <c r="A43" s="30"/>
      <c r="B43" s="1533" t="s">
        <v>249</v>
      </c>
      <c r="C43" s="1530" t="s">
        <v>2592</v>
      </c>
      <c r="D43" s="485" t="s">
        <v>655</v>
      </c>
      <c r="E43" s="1023" t="s">
        <v>33</v>
      </c>
      <c r="F43" s="1506">
        <f>G39</f>
        <v>1.57</v>
      </c>
      <c r="G43" s="1507"/>
      <c r="I43" s="172"/>
      <c r="L43" s="773"/>
      <c r="Q43" s="101"/>
    </row>
    <row r="44" spans="1:217">
      <c r="A44" s="30"/>
      <c r="B44" s="1534"/>
      <c r="C44" s="1531"/>
      <c r="D44" s="1057" t="s">
        <v>656</v>
      </c>
      <c r="E44" s="1023" t="s">
        <v>33</v>
      </c>
      <c r="F44" s="1506">
        <f>G40</f>
        <v>1.49</v>
      </c>
      <c r="G44" s="1507"/>
      <c r="I44" s="172"/>
      <c r="L44" s="773"/>
      <c r="Q44" s="101"/>
    </row>
    <row r="45" spans="1:217">
      <c r="A45" s="30"/>
      <c r="B45" s="1534"/>
      <c r="C45" s="1531"/>
      <c r="D45" s="1057" t="s">
        <v>583</v>
      </c>
      <c r="E45" s="1023" t="s">
        <v>33</v>
      </c>
      <c r="F45" s="1506">
        <f>G41</f>
        <v>1.41</v>
      </c>
      <c r="G45" s="1507"/>
      <c r="I45" s="172"/>
      <c r="L45" s="773"/>
      <c r="Q45" s="101"/>
    </row>
    <row r="46" spans="1:217">
      <c r="A46" s="30"/>
      <c r="B46" s="1535"/>
      <c r="C46" s="1532"/>
      <c r="D46" s="485" t="s">
        <v>34</v>
      </c>
      <c r="E46" s="1023" t="s">
        <v>33</v>
      </c>
      <c r="F46" s="1506">
        <f>G42</f>
        <v>1.37</v>
      </c>
      <c r="G46" s="1507"/>
      <c r="I46" s="172"/>
      <c r="L46" s="773"/>
      <c r="Q46" s="101"/>
    </row>
    <row r="47" spans="1:217">
      <c r="B47" s="1519" t="s">
        <v>2474</v>
      </c>
      <c r="C47" s="1521"/>
      <c r="D47" s="1521"/>
      <c r="E47" s="1520"/>
      <c r="F47" s="1519" t="s">
        <v>19</v>
      </c>
      <c r="G47" s="1520"/>
      <c r="GU47" s="8"/>
      <c r="GV47" s="8"/>
      <c r="GW47" s="8"/>
      <c r="GX47" s="8"/>
      <c r="GY47" s="8"/>
      <c r="GZ47" s="8"/>
      <c r="HA47" s="8"/>
      <c r="HB47" s="8"/>
      <c r="HC47" s="8"/>
      <c r="HD47" s="8"/>
      <c r="HE47" s="8"/>
      <c r="HF47" s="8"/>
      <c r="HG47" s="8"/>
      <c r="HH47" s="8"/>
      <c r="HI47" s="8"/>
    </row>
    <row r="48" spans="1:217">
      <c r="B48" s="1495" t="s">
        <v>250</v>
      </c>
      <c r="C48" s="1157" t="s">
        <v>963</v>
      </c>
      <c r="D48" s="165" t="s">
        <v>655</v>
      </c>
      <c r="E48" s="130" t="s">
        <v>7</v>
      </c>
      <c r="F48" s="409">
        <f>F23</f>
        <v>2.0099999999999998</v>
      </c>
      <c r="G48" s="409">
        <f>G23</f>
        <v>2.12</v>
      </c>
      <c r="GU48" s="8"/>
      <c r="GV48" s="8"/>
      <c r="GW48" s="8"/>
      <c r="GX48" s="8"/>
      <c r="GY48" s="8"/>
      <c r="GZ48" s="8"/>
      <c r="HA48" s="8"/>
      <c r="HB48" s="8"/>
      <c r="HC48" s="8"/>
      <c r="HD48" s="8"/>
      <c r="HE48" s="8"/>
      <c r="HF48" s="8"/>
      <c r="HG48" s="8"/>
      <c r="HH48" s="8"/>
      <c r="HI48" s="8"/>
    </row>
    <row r="49" spans="1:217">
      <c r="B49" s="1493"/>
      <c r="C49" s="1158"/>
      <c r="D49" s="345" t="s">
        <v>656</v>
      </c>
      <c r="E49" s="130" t="s">
        <v>7</v>
      </c>
      <c r="F49" s="409">
        <f t="shared" ref="F49:G49" si="0">F24</f>
        <v>1.9</v>
      </c>
      <c r="G49" s="409">
        <f t="shared" si="0"/>
        <v>2</v>
      </c>
      <c r="GU49" s="8"/>
      <c r="GV49" s="8"/>
      <c r="GW49" s="8"/>
      <c r="GX49" s="8"/>
      <c r="GY49" s="8"/>
      <c r="GZ49" s="8"/>
      <c r="HA49" s="8"/>
      <c r="HB49" s="8"/>
      <c r="HC49" s="8"/>
      <c r="HD49" s="8"/>
      <c r="HE49" s="8"/>
      <c r="HF49" s="8"/>
      <c r="HG49" s="8"/>
      <c r="HH49" s="8"/>
      <c r="HI49" s="8"/>
    </row>
    <row r="50" spans="1:217">
      <c r="B50" s="1493"/>
      <c r="C50" s="1158"/>
      <c r="D50" s="345" t="s">
        <v>583</v>
      </c>
      <c r="E50" s="130" t="s">
        <v>7</v>
      </c>
      <c r="F50" s="409">
        <f t="shared" ref="F50:G50" si="1">F25</f>
        <v>1.73</v>
      </c>
      <c r="G50" s="409">
        <f t="shared" si="1"/>
        <v>1.82</v>
      </c>
      <c r="GU50" s="8"/>
      <c r="GV50" s="8"/>
      <c r="GW50" s="8"/>
      <c r="GX50" s="8"/>
      <c r="GY50" s="8"/>
      <c r="GZ50" s="8"/>
      <c r="HA50" s="8"/>
      <c r="HB50" s="8"/>
      <c r="HC50" s="8"/>
      <c r="HD50" s="8"/>
      <c r="HE50" s="8"/>
      <c r="HF50" s="8"/>
      <c r="HG50" s="8"/>
      <c r="HH50" s="8"/>
      <c r="HI50" s="8"/>
    </row>
    <row r="51" spans="1:217">
      <c r="B51" s="1494"/>
      <c r="C51" s="1159"/>
      <c r="D51" s="352" t="s">
        <v>34</v>
      </c>
      <c r="E51" s="130" t="s">
        <v>7</v>
      </c>
      <c r="F51" s="409">
        <f t="shared" ref="F51:G51" si="2">F26</f>
        <v>1.58</v>
      </c>
      <c r="G51" s="409">
        <f t="shared" si="2"/>
        <v>1.66</v>
      </c>
      <c r="GU51" s="8"/>
      <c r="GV51" s="8"/>
      <c r="GW51" s="8"/>
      <c r="GX51" s="8"/>
      <c r="GY51" s="8"/>
      <c r="GZ51" s="8"/>
      <c r="HA51" s="8"/>
      <c r="HB51" s="8"/>
      <c r="HC51" s="8"/>
      <c r="HD51" s="8"/>
      <c r="HE51" s="8"/>
      <c r="HF51" s="8"/>
      <c r="HG51" s="8"/>
      <c r="HH51" s="8"/>
      <c r="HI51" s="8"/>
    </row>
    <row r="52" spans="1:217" ht="15">
      <c r="A52" s="30"/>
      <c r="B52" s="69" t="s">
        <v>12</v>
      </c>
      <c r="C52" s="164"/>
      <c r="D52" s="163"/>
      <c r="E52" s="74"/>
      <c r="F52" s="632"/>
      <c r="G52" s="633"/>
      <c r="I52" s="172"/>
      <c r="Q52" s="101"/>
    </row>
    <row r="53" spans="1:217">
      <c r="A53" s="30"/>
      <c r="B53" s="1486" t="s">
        <v>2706</v>
      </c>
      <c r="C53" s="1486"/>
      <c r="D53" s="1486"/>
      <c r="E53" s="1486"/>
      <c r="F53" s="1486"/>
      <c r="G53" s="1486"/>
      <c r="I53" s="172"/>
      <c r="Q53" s="101"/>
    </row>
    <row r="54" spans="1:217" ht="33" customHeight="1">
      <c r="A54" s="30"/>
      <c r="B54" s="1486" t="s">
        <v>2854</v>
      </c>
      <c r="C54" s="1486"/>
      <c r="D54" s="1486"/>
      <c r="E54" s="1486"/>
      <c r="F54" s="1486"/>
      <c r="G54" s="1486"/>
      <c r="I54" s="172"/>
      <c r="Q54" s="101"/>
    </row>
    <row r="55" spans="1:217" ht="54" customHeight="1">
      <c r="A55" s="30"/>
      <c r="B55" s="1486" t="s">
        <v>2505</v>
      </c>
      <c r="C55" s="1486"/>
      <c r="D55" s="1486"/>
      <c r="E55" s="1486"/>
      <c r="F55" s="1486"/>
      <c r="G55" s="1486"/>
      <c r="I55" s="172"/>
      <c r="P55" s="101"/>
      <c r="Q55" s="101"/>
    </row>
    <row r="56" spans="1:217">
      <c r="A56" s="30"/>
      <c r="B56" s="1486" t="s">
        <v>2826</v>
      </c>
      <c r="C56" s="1486"/>
      <c r="D56" s="1486"/>
      <c r="E56" s="1486"/>
      <c r="F56" s="1486"/>
      <c r="I56" s="172"/>
      <c r="P56" s="101"/>
      <c r="Q56" s="101"/>
    </row>
    <row r="57" spans="1:217">
      <c r="A57" s="30"/>
      <c r="B57" s="1486" t="s">
        <v>2506</v>
      </c>
      <c r="C57" s="1486"/>
      <c r="D57" s="1486"/>
      <c r="E57" s="1486"/>
      <c r="F57" s="1486"/>
      <c r="G57" s="1486"/>
      <c r="I57" s="172"/>
      <c r="P57" s="101"/>
      <c r="Q57" s="101"/>
    </row>
    <row r="58" spans="1:217" ht="15" customHeight="1">
      <c r="D58" s="150"/>
    </row>
    <row r="65" spans="3:3" ht="16.5">
      <c r="C65" s="636"/>
    </row>
  </sheetData>
  <mergeCells count="49">
    <mergeCell ref="B1:G1"/>
    <mergeCell ref="B43:B46"/>
    <mergeCell ref="C43:C46"/>
    <mergeCell ref="B39:B42"/>
    <mergeCell ref="C39:C42"/>
    <mergeCell ref="F19:G19"/>
    <mergeCell ref="B19:E19"/>
    <mergeCell ref="B2:G2"/>
    <mergeCell ref="B3:G3"/>
    <mergeCell ref="B4:G4"/>
    <mergeCell ref="E5:F5"/>
    <mergeCell ref="D6:D7"/>
    <mergeCell ref="E6:E7"/>
    <mergeCell ref="F6:G6"/>
    <mergeCell ref="B8:E8"/>
    <mergeCell ref="B27:B30"/>
    <mergeCell ref="B57:G57"/>
    <mergeCell ref="B53:G53"/>
    <mergeCell ref="B54:G54"/>
    <mergeCell ref="B47:E47"/>
    <mergeCell ref="F47:G47"/>
    <mergeCell ref="B48:B51"/>
    <mergeCell ref="C48:C51"/>
    <mergeCell ref="B55:G55"/>
    <mergeCell ref="F8:G8"/>
    <mergeCell ref="C6:C7"/>
    <mergeCell ref="B6:B7"/>
    <mergeCell ref="B56:F56"/>
    <mergeCell ref="B20:B22"/>
    <mergeCell ref="B23:B26"/>
    <mergeCell ref="C23:C26"/>
    <mergeCell ref="C20:C22"/>
    <mergeCell ref="C27:C30"/>
    <mergeCell ref="F27:G27"/>
    <mergeCell ref="F28:G28"/>
    <mergeCell ref="F29:G29"/>
    <mergeCell ref="F30:G30"/>
    <mergeCell ref="B31:B34"/>
    <mergeCell ref="C31:C34"/>
    <mergeCell ref="B35:B38"/>
    <mergeCell ref="F43:G43"/>
    <mergeCell ref="F44:G44"/>
    <mergeCell ref="F45:G45"/>
    <mergeCell ref="F46:G46"/>
    <mergeCell ref="C35:C38"/>
    <mergeCell ref="F35:G35"/>
    <mergeCell ref="F36:G36"/>
    <mergeCell ref="F37:G37"/>
    <mergeCell ref="F38:G38"/>
  </mergeCells>
  <pageMargins left="0.27559055118110237" right="0" top="0.47244094488188981" bottom="0.39370078740157483" header="0.31496062992125984" footer="0.19685039370078741"/>
  <pageSetup paperSize="9" firstPageNumber="140" fitToHeight="0" orientation="portrait" useFirstPageNumber="1" r:id="rId1"/>
  <headerFooter alignWithMargins="0">
    <oddHeader>&amp;CDRAFT</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aie28">
    <tabColor rgb="FF00B050"/>
    <pageSetUpPr fitToPage="1"/>
  </sheetPr>
  <dimension ref="A1:IH68"/>
  <sheetViews>
    <sheetView topLeftCell="A40" zoomScale="68" zoomScaleNormal="85" workbookViewId="0">
      <selection activeCell="G10" sqref="G10"/>
    </sheetView>
  </sheetViews>
  <sheetFormatPr defaultColWidth="9" defaultRowHeight="12.75"/>
  <cols>
    <col min="1" max="1" width="3.42578125" style="8" customWidth="1"/>
    <col min="2" max="2" width="3.42578125" style="30" customWidth="1"/>
    <col min="3" max="3" width="41.42578125" style="30" customWidth="1"/>
    <col min="4" max="4" width="15.7109375" style="30" bestFit="1" customWidth="1"/>
    <col min="5" max="5" width="9.140625" style="30"/>
    <col min="6" max="7" width="10.42578125" style="30" customWidth="1"/>
    <col min="8" max="8" width="9.140625" style="30"/>
    <col min="9" max="9" width="30.28515625" style="30" customWidth="1"/>
    <col min="10" max="10" width="9.140625" style="30" customWidth="1"/>
    <col min="11" max="11" width="16.5703125" style="30" hidden="1" customWidth="1"/>
    <col min="12" max="220" width="9.140625" style="30"/>
    <col min="221" max="231" width="9.140625" style="8"/>
    <col min="232" max="232" width="4.42578125" style="8" customWidth="1"/>
    <col min="233" max="233" width="32.28515625" style="8" customWidth="1"/>
    <col min="234" max="234" width="7.7109375" style="8" customWidth="1"/>
    <col min="235" max="240" width="8.85546875" style="8" customWidth="1"/>
    <col min="241" max="242" width="9.140625" style="8" customWidth="1"/>
    <col min="243" max="487" width="9.140625" style="8"/>
    <col min="488" max="488" width="4.42578125" style="8" customWidth="1"/>
    <col min="489" max="489" width="32.28515625" style="8" customWidth="1"/>
    <col min="490" max="490" width="7.7109375" style="8" customWidth="1"/>
    <col min="491" max="496" width="8.85546875" style="8" customWidth="1"/>
    <col min="497" max="498" width="9.140625" style="8" customWidth="1"/>
    <col min="499" max="743" width="9.140625" style="8"/>
    <col min="744" max="744" width="4.42578125" style="8" customWidth="1"/>
    <col min="745" max="745" width="32.28515625" style="8" customWidth="1"/>
    <col min="746" max="746" width="7.7109375" style="8" customWidth="1"/>
    <col min="747" max="752" width="8.85546875" style="8" customWidth="1"/>
    <col min="753" max="754" width="9.140625" style="8" customWidth="1"/>
    <col min="755" max="999" width="9.140625" style="8"/>
    <col min="1000" max="1000" width="4.42578125" style="8" customWidth="1"/>
    <col min="1001" max="1001" width="32.28515625" style="8" customWidth="1"/>
    <col min="1002" max="1002" width="7.7109375" style="8" customWidth="1"/>
    <col min="1003" max="1008" width="8.85546875" style="8" customWidth="1"/>
    <col min="1009" max="1010" width="9.140625" style="8" customWidth="1"/>
    <col min="1011" max="1255" width="9.140625" style="8"/>
    <col min="1256" max="1256" width="4.42578125" style="8" customWidth="1"/>
    <col min="1257" max="1257" width="32.28515625" style="8" customWidth="1"/>
    <col min="1258" max="1258" width="7.7109375" style="8" customWidth="1"/>
    <col min="1259" max="1264" width="8.85546875" style="8" customWidth="1"/>
    <col min="1265" max="1266" width="9.140625" style="8" customWidth="1"/>
    <col min="1267" max="1511" width="9.140625" style="8"/>
    <col min="1512" max="1512" width="4.42578125" style="8" customWidth="1"/>
    <col min="1513" max="1513" width="32.28515625" style="8" customWidth="1"/>
    <col min="1514" max="1514" width="7.7109375" style="8" customWidth="1"/>
    <col min="1515" max="1520" width="8.85546875" style="8" customWidth="1"/>
    <col min="1521" max="1522" width="9.140625" style="8" customWidth="1"/>
    <col min="1523" max="1767" width="9.140625" style="8"/>
    <col min="1768" max="1768" width="4.42578125" style="8" customWidth="1"/>
    <col min="1769" max="1769" width="32.28515625" style="8" customWidth="1"/>
    <col min="1770" max="1770" width="7.7109375" style="8" customWidth="1"/>
    <col min="1771" max="1776" width="8.85546875" style="8" customWidth="1"/>
    <col min="1777" max="1778" width="9.140625" style="8" customWidth="1"/>
    <col min="1779" max="2023" width="9.140625" style="8"/>
    <col min="2024" max="2024" width="4.42578125" style="8" customWidth="1"/>
    <col min="2025" max="2025" width="32.28515625" style="8" customWidth="1"/>
    <col min="2026" max="2026" width="7.7109375" style="8" customWidth="1"/>
    <col min="2027" max="2032" width="8.85546875" style="8" customWidth="1"/>
    <col min="2033" max="2034" width="9.140625" style="8" customWidth="1"/>
    <col min="2035" max="2279" width="9.140625" style="8"/>
    <col min="2280" max="2280" width="4.42578125" style="8" customWidth="1"/>
    <col min="2281" max="2281" width="32.28515625" style="8" customWidth="1"/>
    <col min="2282" max="2282" width="7.7109375" style="8" customWidth="1"/>
    <col min="2283" max="2288" width="8.85546875" style="8" customWidth="1"/>
    <col min="2289" max="2290" width="9.140625" style="8" customWidth="1"/>
    <col min="2291" max="2535" width="9.140625" style="8"/>
    <col min="2536" max="2536" width="4.42578125" style="8" customWidth="1"/>
    <col min="2537" max="2537" width="32.28515625" style="8" customWidth="1"/>
    <col min="2538" max="2538" width="7.7109375" style="8" customWidth="1"/>
    <col min="2539" max="2544" width="8.85546875" style="8" customWidth="1"/>
    <col min="2545" max="2546" width="9.140625" style="8" customWidth="1"/>
    <col min="2547" max="2791" width="9.140625" style="8"/>
    <col min="2792" max="2792" width="4.42578125" style="8" customWidth="1"/>
    <col min="2793" max="2793" width="32.28515625" style="8" customWidth="1"/>
    <col min="2794" max="2794" width="7.7109375" style="8" customWidth="1"/>
    <col min="2795" max="2800" width="8.85546875" style="8" customWidth="1"/>
    <col min="2801" max="2802" width="9.140625" style="8" customWidth="1"/>
    <col min="2803" max="3047" width="9.140625" style="8"/>
    <col min="3048" max="3048" width="4.42578125" style="8" customWidth="1"/>
    <col min="3049" max="3049" width="32.28515625" style="8" customWidth="1"/>
    <col min="3050" max="3050" width="7.7109375" style="8" customWidth="1"/>
    <col min="3051" max="3056" width="8.85546875" style="8" customWidth="1"/>
    <col min="3057" max="3058" width="9.140625" style="8" customWidth="1"/>
    <col min="3059" max="3303" width="9.140625" style="8"/>
    <col min="3304" max="3304" width="4.42578125" style="8" customWidth="1"/>
    <col min="3305" max="3305" width="32.28515625" style="8" customWidth="1"/>
    <col min="3306" max="3306" width="7.7109375" style="8" customWidth="1"/>
    <col min="3307" max="3312" width="8.85546875" style="8" customWidth="1"/>
    <col min="3313" max="3314" width="9.140625" style="8" customWidth="1"/>
    <col min="3315" max="3559" width="9.140625" style="8"/>
    <col min="3560" max="3560" width="4.42578125" style="8" customWidth="1"/>
    <col min="3561" max="3561" width="32.28515625" style="8" customWidth="1"/>
    <col min="3562" max="3562" width="7.7109375" style="8" customWidth="1"/>
    <col min="3563" max="3568" width="8.85546875" style="8" customWidth="1"/>
    <col min="3569" max="3570" width="9.140625" style="8" customWidth="1"/>
    <col min="3571" max="3815" width="9.140625" style="8"/>
    <col min="3816" max="3816" width="4.42578125" style="8" customWidth="1"/>
    <col min="3817" max="3817" width="32.28515625" style="8" customWidth="1"/>
    <col min="3818" max="3818" width="7.7109375" style="8" customWidth="1"/>
    <col min="3819" max="3824" width="8.85546875" style="8" customWidth="1"/>
    <col min="3825" max="3826" width="9.140625" style="8" customWidth="1"/>
    <col min="3827" max="4071" width="9.140625" style="8"/>
    <col min="4072" max="4072" width="4.42578125" style="8" customWidth="1"/>
    <col min="4073" max="4073" width="32.28515625" style="8" customWidth="1"/>
    <col min="4074" max="4074" width="7.7109375" style="8" customWidth="1"/>
    <col min="4075" max="4080" width="8.85546875" style="8" customWidth="1"/>
    <col min="4081" max="4082" width="9.140625" style="8" customWidth="1"/>
    <col min="4083" max="4327" width="9.140625" style="8"/>
    <col min="4328" max="4328" width="4.42578125" style="8" customWidth="1"/>
    <col min="4329" max="4329" width="32.28515625" style="8" customWidth="1"/>
    <col min="4330" max="4330" width="7.7109375" style="8" customWidth="1"/>
    <col min="4331" max="4336" width="8.85546875" style="8" customWidth="1"/>
    <col min="4337" max="4338" width="9.140625" style="8" customWidth="1"/>
    <col min="4339" max="4583" width="9.140625" style="8"/>
    <col min="4584" max="4584" width="4.42578125" style="8" customWidth="1"/>
    <col min="4585" max="4585" width="32.28515625" style="8" customWidth="1"/>
    <col min="4586" max="4586" width="7.7109375" style="8" customWidth="1"/>
    <col min="4587" max="4592" width="8.85546875" style="8" customWidth="1"/>
    <col min="4593" max="4594" width="9.140625" style="8" customWidth="1"/>
    <col min="4595" max="4839" width="9.140625" style="8"/>
    <col min="4840" max="4840" width="4.42578125" style="8" customWidth="1"/>
    <col min="4841" max="4841" width="32.28515625" style="8" customWidth="1"/>
    <col min="4842" max="4842" width="7.7109375" style="8" customWidth="1"/>
    <col min="4843" max="4848" width="8.85546875" style="8" customWidth="1"/>
    <col min="4849" max="4850" width="9.140625" style="8" customWidth="1"/>
    <col min="4851" max="5095" width="9.140625" style="8"/>
    <col min="5096" max="5096" width="4.42578125" style="8" customWidth="1"/>
    <col min="5097" max="5097" width="32.28515625" style="8" customWidth="1"/>
    <col min="5098" max="5098" width="7.7109375" style="8" customWidth="1"/>
    <col min="5099" max="5104" width="8.85546875" style="8" customWidth="1"/>
    <col min="5105" max="5106" width="9.140625" style="8" customWidth="1"/>
    <col min="5107" max="5351" width="9.140625" style="8"/>
    <col min="5352" max="5352" width="4.42578125" style="8" customWidth="1"/>
    <col min="5353" max="5353" width="32.28515625" style="8" customWidth="1"/>
    <col min="5354" max="5354" width="7.7109375" style="8" customWidth="1"/>
    <col min="5355" max="5360" width="8.85546875" style="8" customWidth="1"/>
    <col min="5361" max="5362" width="9.140625" style="8" customWidth="1"/>
    <col min="5363" max="5607" width="9.140625" style="8"/>
    <col min="5608" max="5608" width="4.42578125" style="8" customWidth="1"/>
    <col min="5609" max="5609" width="32.28515625" style="8" customWidth="1"/>
    <col min="5610" max="5610" width="7.7109375" style="8" customWidth="1"/>
    <col min="5611" max="5616" width="8.85546875" style="8" customWidth="1"/>
    <col min="5617" max="5618" width="9.140625" style="8" customWidth="1"/>
    <col min="5619" max="5863" width="9.140625" style="8"/>
    <col min="5864" max="5864" width="4.42578125" style="8" customWidth="1"/>
    <col min="5865" max="5865" width="32.28515625" style="8" customWidth="1"/>
    <col min="5866" max="5866" width="7.7109375" style="8" customWidth="1"/>
    <col min="5867" max="5872" width="8.85546875" style="8" customWidth="1"/>
    <col min="5873" max="5874" width="9.140625" style="8" customWidth="1"/>
    <col min="5875" max="6119" width="9.140625" style="8"/>
    <col min="6120" max="6120" width="4.42578125" style="8" customWidth="1"/>
    <col min="6121" max="6121" width="32.28515625" style="8" customWidth="1"/>
    <col min="6122" max="6122" width="7.7109375" style="8" customWidth="1"/>
    <col min="6123" max="6128" width="8.85546875" style="8" customWidth="1"/>
    <col min="6129" max="6130" width="9.140625" style="8" customWidth="1"/>
    <col min="6131" max="6375" width="9.140625" style="8"/>
    <col min="6376" max="6376" width="4.42578125" style="8" customWidth="1"/>
    <col min="6377" max="6377" width="32.28515625" style="8" customWidth="1"/>
    <col min="6378" max="6378" width="7.7109375" style="8" customWidth="1"/>
    <col min="6379" max="6384" width="8.85546875" style="8" customWidth="1"/>
    <col min="6385" max="6386" width="9.140625" style="8" customWidth="1"/>
    <col min="6387" max="6631" width="9.140625" style="8"/>
    <col min="6632" max="6632" width="4.42578125" style="8" customWidth="1"/>
    <col min="6633" max="6633" width="32.28515625" style="8" customWidth="1"/>
    <col min="6634" max="6634" width="7.7109375" style="8" customWidth="1"/>
    <col min="6635" max="6640" width="8.85546875" style="8" customWidth="1"/>
    <col min="6641" max="6642" width="9.140625" style="8" customWidth="1"/>
    <col min="6643" max="6887" width="9.140625" style="8"/>
    <col min="6888" max="6888" width="4.42578125" style="8" customWidth="1"/>
    <col min="6889" max="6889" width="32.28515625" style="8" customWidth="1"/>
    <col min="6890" max="6890" width="7.7109375" style="8" customWidth="1"/>
    <col min="6891" max="6896" width="8.85546875" style="8" customWidth="1"/>
    <col min="6897" max="6898" width="9.140625" style="8" customWidth="1"/>
    <col min="6899" max="7143" width="9.140625" style="8"/>
    <col min="7144" max="7144" width="4.42578125" style="8" customWidth="1"/>
    <col min="7145" max="7145" width="32.28515625" style="8" customWidth="1"/>
    <col min="7146" max="7146" width="7.7109375" style="8" customWidth="1"/>
    <col min="7147" max="7152" width="8.85546875" style="8" customWidth="1"/>
    <col min="7153" max="7154" width="9.140625" style="8" customWidth="1"/>
    <col min="7155" max="7399" width="9.140625" style="8"/>
    <col min="7400" max="7400" width="4.42578125" style="8" customWidth="1"/>
    <col min="7401" max="7401" width="32.28515625" style="8" customWidth="1"/>
    <col min="7402" max="7402" width="7.7109375" style="8" customWidth="1"/>
    <col min="7403" max="7408" width="8.85546875" style="8" customWidth="1"/>
    <col min="7409" max="7410" width="9.140625" style="8" customWidth="1"/>
    <col min="7411" max="7655" width="9.140625" style="8"/>
    <col min="7656" max="7656" width="4.42578125" style="8" customWidth="1"/>
    <col min="7657" max="7657" width="32.28515625" style="8" customWidth="1"/>
    <col min="7658" max="7658" width="7.7109375" style="8" customWidth="1"/>
    <col min="7659" max="7664" width="8.85546875" style="8" customWidth="1"/>
    <col min="7665" max="7666" width="9.140625" style="8" customWidth="1"/>
    <col min="7667" max="7911" width="9.140625" style="8"/>
    <col min="7912" max="7912" width="4.42578125" style="8" customWidth="1"/>
    <col min="7913" max="7913" width="32.28515625" style="8" customWidth="1"/>
    <col min="7914" max="7914" width="7.7109375" style="8" customWidth="1"/>
    <col min="7915" max="7920" width="8.85546875" style="8" customWidth="1"/>
    <col min="7921" max="7922" width="9.140625" style="8" customWidth="1"/>
    <col min="7923" max="8167" width="9.140625" style="8"/>
    <col min="8168" max="8168" width="4.42578125" style="8" customWidth="1"/>
    <col min="8169" max="8169" width="32.28515625" style="8" customWidth="1"/>
    <col min="8170" max="8170" width="7.7109375" style="8" customWidth="1"/>
    <col min="8171" max="8176" width="8.85546875" style="8" customWidth="1"/>
    <col min="8177" max="8178" width="9.140625" style="8" customWidth="1"/>
    <col min="8179" max="8423" width="9.140625" style="8"/>
    <col min="8424" max="8424" width="4.42578125" style="8" customWidth="1"/>
    <col min="8425" max="8425" width="32.28515625" style="8" customWidth="1"/>
    <col min="8426" max="8426" width="7.7109375" style="8" customWidth="1"/>
    <col min="8427" max="8432" width="8.85546875" style="8" customWidth="1"/>
    <col min="8433" max="8434" width="9.140625" style="8" customWidth="1"/>
    <col min="8435" max="8679" width="9.140625" style="8"/>
    <col min="8680" max="8680" width="4.42578125" style="8" customWidth="1"/>
    <col min="8681" max="8681" width="32.28515625" style="8" customWidth="1"/>
    <col min="8682" max="8682" width="7.7109375" style="8" customWidth="1"/>
    <col min="8683" max="8688" width="8.85546875" style="8" customWidth="1"/>
    <col min="8689" max="8690" width="9.140625" style="8" customWidth="1"/>
    <col min="8691" max="8935" width="9.140625" style="8"/>
    <col min="8936" max="8936" width="4.42578125" style="8" customWidth="1"/>
    <col min="8937" max="8937" width="32.28515625" style="8" customWidth="1"/>
    <col min="8938" max="8938" width="7.7109375" style="8" customWidth="1"/>
    <col min="8939" max="8944" width="8.85546875" style="8" customWidth="1"/>
    <col min="8945" max="8946" width="9.140625" style="8" customWidth="1"/>
    <col min="8947" max="9191" width="9.140625" style="8"/>
    <col min="9192" max="9192" width="4.42578125" style="8" customWidth="1"/>
    <col min="9193" max="9193" width="32.28515625" style="8" customWidth="1"/>
    <col min="9194" max="9194" width="7.7109375" style="8" customWidth="1"/>
    <col min="9195" max="9200" width="8.85546875" style="8" customWidth="1"/>
    <col min="9201" max="9202" width="9.140625" style="8" customWidth="1"/>
    <col min="9203" max="9447" width="9.140625" style="8"/>
    <col min="9448" max="9448" width="4.42578125" style="8" customWidth="1"/>
    <col min="9449" max="9449" width="32.28515625" style="8" customWidth="1"/>
    <col min="9450" max="9450" width="7.7109375" style="8" customWidth="1"/>
    <col min="9451" max="9456" width="8.85546875" style="8" customWidth="1"/>
    <col min="9457" max="9458" width="9.140625" style="8" customWidth="1"/>
    <col min="9459" max="9703" width="9.140625" style="8"/>
    <col min="9704" max="9704" width="4.42578125" style="8" customWidth="1"/>
    <col min="9705" max="9705" width="32.28515625" style="8" customWidth="1"/>
    <col min="9706" max="9706" width="7.7109375" style="8" customWidth="1"/>
    <col min="9707" max="9712" width="8.85546875" style="8" customWidth="1"/>
    <col min="9713" max="9714" width="9.140625" style="8" customWidth="1"/>
    <col min="9715" max="9959" width="9.140625" style="8"/>
    <col min="9960" max="9960" width="4.42578125" style="8" customWidth="1"/>
    <col min="9961" max="9961" width="32.28515625" style="8" customWidth="1"/>
    <col min="9962" max="9962" width="7.7109375" style="8" customWidth="1"/>
    <col min="9963" max="9968" width="8.85546875" style="8" customWidth="1"/>
    <col min="9969" max="9970" width="9.140625" style="8" customWidth="1"/>
    <col min="9971" max="10215" width="9.140625" style="8"/>
    <col min="10216" max="10216" width="4.42578125" style="8" customWidth="1"/>
    <col min="10217" max="10217" width="32.28515625" style="8" customWidth="1"/>
    <col min="10218" max="10218" width="7.7109375" style="8" customWidth="1"/>
    <col min="10219" max="10224" width="8.85546875" style="8" customWidth="1"/>
    <col min="10225" max="10226" width="9.140625" style="8" customWidth="1"/>
    <col min="10227" max="10471" width="9.140625" style="8"/>
    <col min="10472" max="10472" width="4.42578125" style="8" customWidth="1"/>
    <col min="10473" max="10473" width="32.28515625" style="8" customWidth="1"/>
    <col min="10474" max="10474" width="7.7109375" style="8" customWidth="1"/>
    <col min="10475" max="10480" width="8.85546875" style="8" customWidth="1"/>
    <col min="10481" max="10482" width="9.140625" style="8" customWidth="1"/>
    <col min="10483" max="10727" width="9.140625" style="8"/>
    <col min="10728" max="10728" width="4.42578125" style="8" customWidth="1"/>
    <col min="10729" max="10729" width="32.28515625" style="8" customWidth="1"/>
    <col min="10730" max="10730" width="7.7109375" style="8" customWidth="1"/>
    <col min="10731" max="10736" width="8.85546875" style="8" customWidth="1"/>
    <col min="10737" max="10738" width="9.140625" style="8" customWidth="1"/>
    <col min="10739" max="10983" width="9.140625" style="8"/>
    <col min="10984" max="10984" width="4.42578125" style="8" customWidth="1"/>
    <col min="10985" max="10985" width="32.28515625" style="8" customWidth="1"/>
    <col min="10986" max="10986" width="7.7109375" style="8" customWidth="1"/>
    <col min="10987" max="10992" width="8.85546875" style="8" customWidth="1"/>
    <col min="10993" max="10994" width="9.140625" style="8" customWidth="1"/>
    <col min="10995" max="11239" width="9.140625" style="8"/>
    <col min="11240" max="11240" width="4.42578125" style="8" customWidth="1"/>
    <col min="11241" max="11241" width="32.28515625" style="8" customWidth="1"/>
    <col min="11242" max="11242" width="7.7109375" style="8" customWidth="1"/>
    <col min="11243" max="11248" width="8.85546875" style="8" customWidth="1"/>
    <col min="11249" max="11250" width="9.140625" style="8" customWidth="1"/>
    <col min="11251" max="11495" width="9.140625" style="8"/>
    <col min="11496" max="11496" width="4.42578125" style="8" customWidth="1"/>
    <col min="11497" max="11497" width="32.28515625" style="8" customWidth="1"/>
    <col min="11498" max="11498" width="7.7109375" style="8" customWidth="1"/>
    <col min="11499" max="11504" width="8.85546875" style="8" customWidth="1"/>
    <col min="11505" max="11506" width="9.140625" style="8" customWidth="1"/>
    <col min="11507" max="11751" width="9.140625" style="8"/>
    <col min="11752" max="11752" width="4.42578125" style="8" customWidth="1"/>
    <col min="11753" max="11753" width="32.28515625" style="8" customWidth="1"/>
    <col min="11754" max="11754" width="7.7109375" style="8" customWidth="1"/>
    <col min="11755" max="11760" width="8.85546875" style="8" customWidth="1"/>
    <col min="11761" max="11762" width="9.140625" style="8" customWidth="1"/>
    <col min="11763" max="12007" width="9.140625" style="8"/>
    <col min="12008" max="12008" width="4.42578125" style="8" customWidth="1"/>
    <col min="12009" max="12009" width="32.28515625" style="8" customWidth="1"/>
    <col min="12010" max="12010" width="7.7109375" style="8" customWidth="1"/>
    <col min="12011" max="12016" width="8.85546875" style="8" customWidth="1"/>
    <col min="12017" max="12018" width="9.140625" style="8" customWidth="1"/>
    <col min="12019" max="12263" width="9.140625" style="8"/>
    <col min="12264" max="12264" width="4.42578125" style="8" customWidth="1"/>
    <col min="12265" max="12265" width="32.28515625" style="8" customWidth="1"/>
    <col min="12266" max="12266" width="7.7109375" style="8" customWidth="1"/>
    <col min="12267" max="12272" width="8.85546875" style="8" customWidth="1"/>
    <col min="12273" max="12274" width="9.140625" style="8" customWidth="1"/>
    <col min="12275" max="12519" width="9.140625" style="8"/>
    <col min="12520" max="12520" width="4.42578125" style="8" customWidth="1"/>
    <col min="12521" max="12521" width="32.28515625" style="8" customWidth="1"/>
    <col min="12522" max="12522" width="7.7109375" style="8" customWidth="1"/>
    <col min="12523" max="12528" width="8.85546875" style="8" customWidth="1"/>
    <col min="12529" max="12530" width="9.140625" style="8" customWidth="1"/>
    <col min="12531" max="12775" width="9.140625" style="8"/>
    <col min="12776" max="12776" width="4.42578125" style="8" customWidth="1"/>
    <col min="12777" max="12777" width="32.28515625" style="8" customWidth="1"/>
    <col min="12778" max="12778" width="7.7109375" style="8" customWidth="1"/>
    <col min="12779" max="12784" width="8.85546875" style="8" customWidth="1"/>
    <col min="12785" max="12786" width="9.140625" style="8" customWidth="1"/>
    <col min="12787" max="13031" width="9.140625" style="8"/>
    <col min="13032" max="13032" width="4.42578125" style="8" customWidth="1"/>
    <col min="13033" max="13033" width="32.28515625" style="8" customWidth="1"/>
    <col min="13034" max="13034" width="7.7109375" style="8" customWidth="1"/>
    <col min="13035" max="13040" width="8.85546875" style="8" customWidth="1"/>
    <col min="13041" max="13042" width="9.140625" style="8" customWidth="1"/>
    <col min="13043" max="13287" width="9.140625" style="8"/>
    <col min="13288" max="13288" width="4.42578125" style="8" customWidth="1"/>
    <col min="13289" max="13289" width="32.28515625" style="8" customWidth="1"/>
    <col min="13290" max="13290" width="7.7109375" style="8" customWidth="1"/>
    <col min="13291" max="13296" width="8.85546875" style="8" customWidth="1"/>
    <col min="13297" max="13298" width="9.140625" style="8" customWidth="1"/>
    <col min="13299" max="13543" width="9.140625" style="8"/>
    <col min="13544" max="13544" width="4.42578125" style="8" customWidth="1"/>
    <col min="13545" max="13545" width="32.28515625" style="8" customWidth="1"/>
    <col min="13546" max="13546" width="7.7109375" style="8" customWidth="1"/>
    <col min="13547" max="13552" width="8.85546875" style="8" customWidth="1"/>
    <col min="13553" max="13554" width="9.140625" style="8" customWidth="1"/>
    <col min="13555" max="13799" width="9.140625" style="8"/>
    <col min="13800" max="13800" width="4.42578125" style="8" customWidth="1"/>
    <col min="13801" max="13801" width="32.28515625" style="8" customWidth="1"/>
    <col min="13802" max="13802" width="7.7109375" style="8" customWidth="1"/>
    <col min="13803" max="13808" width="8.85546875" style="8" customWidth="1"/>
    <col min="13809" max="13810" width="9.140625" style="8" customWidth="1"/>
    <col min="13811" max="14055" width="9.140625" style="8"/>
    <col min="14056" max="14056" width="4.42578125" style="8" customWidth="1"/>
    <col min="14057" max="14057" width="32.28515625" style="8" customWidth="1"/>
    <col min="14058" max="14058" width="7.7109375" style="8" customWidth="1"/>
    <col min="14059" max="14064" width="8.85546875" style="8" customWidth="1"/>
    <col min="14065" max="14066" width="9.140625" style="8" customWidth="1"/>
    <col min="14067" max="14311" width="9.140625" style="8"/>
    <col min="14312" max="14312" width="4.42578125" style="8" customWidth="1"/>
    <col min="14313" max="14313" width="32.28515625" style="8" customWidth="1"/>
    <col min="14314" max="14314" width="7.7109375" style="8" customWidth="1"/>
    <col min="14315" max="14320" width="8.85546875" style="8" customWidth="1"/>
    <col min="14321" max="14322" width="9.140625" style="8" customWidth="1"/>
    <col min="14323" max="14567" width="9.140625" style="8"/>
    <col min="14568" max="14568" width="4.42578125" style="8" customWidth="1"/>
    <col min="14569" max="14569" width="32.28515625" style="8" customWidth="1"/>
    <col min="14570" max="14570" width="7.7109375" style="8" customWidth="1"/>
    <col min="14571" max="14576" width="8.85546875" style="8" customWidth="1"/>
    <col min="14577" max="14578" width="9.140625" style="8" customWidth="1"/>
    <col min="14579" max="14823" width="9.140625" style="8"/>
    <col min="14824" max="14824" width="4.42578125" style="8" customWidth="1"/>
    <col min="14825" max="14825" width="32.28515625" style="8" customWidth="1"/>
    <col min="14826" max="14826" width="7.7109375" style="8" customWidth="1"/>
    <col min="14827" max="14832" width="8.85546875" style="8" customWidth="1"/>
    <col min="14833" max="14834" width="9.140625" style="8" customWidth="1"/>
    <col min="14835" max="15079" width="9.140625" style="8"/>
    <col min="15080" max="15080" width="4.42578125" style="8" customWidth="1"/>
    <col min="15081" max="15081" width="32.28515625" style="8" customWidth="1"/>
    <col min="15082" max="15082" width="7.7109375" style="8" customWidth="1"/>
    <col min="15083" max="15088" width="8.85546875" style="8" customWidth="1"/>
    <col min="15089" max="15090" width="9.140625" style="8" customWidth="1"/>
    <col min="15091" max="15335" width="9.140625" style="8"/>
    <col min="15336" max="15336" width="4.42578125" style="8" customWidth="1"/>
    <col min="15337" max="15337" width="32.28515625" style="8" customWidth="1"/>
    <col min="15338" max="15338" width="7.7109375" style="8" customWidth="1"/>
    <col min="15339" max="15344" width="8.85546875" style="8" customWidth="1"/>
    <col min="15345" max="15346" width="9.140625" style="8" customWidth="1"/>
    <col min="15347" max="15591" width="9.140625" style="8"/>
    <col min="15592" max="15592" width="4.42578125" style="8" customWidth="1"/>
    <col min="15593" max="15593" width="32.28515625" style="8" customWidth="1"/>
    <col min="15594" max="15594" width="7.7109375" style="8" customWidth="1"/>
    <col min="15595" max="15600" width="8.85546875" style="8" customWidth="1"/>
    <col min="15601" max="15602" width="9.140625" style="8" customWidth="1"/>
    <col min="15603" max="15847" width="9.140625" style="8"/>
    <col min="15848" max="15848" width="4.42578125" style="8" customWidth="1"/>
    <col min="15849" max="15849" width="32.28515625" style="8" customWidth="1"/>
    <col min="15850" max="15850" width="7.7109375" style="8" customWidth="1"/>
    <col min="15851" max="15856" width="8.85546875" style="8" customWidth="1"/>
    <col min="15857" max="15858" width="9.140625" style="8" customWidth="1"/>
    <col min="15859" max="16103" width="9.140625" style="8"/>
    <col min="16104" max="16104" width="4.42578125" style="8" customWidth="1"/>
    <col min="16105" max="16105" width="32.28515625" style="8" customWidth="1"/>
    <col min="16106" max="16106" width="7.7109375" style="8" customWidth="1"/>
    <col min="16107" max="16112" width="8.85546875" style="8" customWidth="1"/>
    <col min="16113" max="16114" width="9.140625" style="8" customWidth="1"/>
    <col min="16115" max="16359" width="9.140625" style="8"/>
    <col min="16360" max="16384" width="10.28515625" style="8" customWidth="1"/>
  </cols>
  <sheetData>
    <row r="1" spans="1:220" ht="36.6" customHeight="1">
      <c r="A1" s="1496" t="s">
        <v>341</v>
      </c>
      <c r="B1" s="1496"/>
      <c r="C1" s="1496"/>
      <c r="D1" s="1496"/>
      <c r="E1" s="1496"/>
      <c r="F1" s="1496"/>
      <c r="G1" s="1496"/>
    </row>
    <row r="2" spans="1:220" ht="21" customHeight="1">
      <c r="A2" s="1539" t="s">
        <v>342</v>
      </c>
      <c r="B2" s="1539"/>
      <c r="C2" s="1539"/>
      <c r="D2" s="1539"/>
      <c r="E2" s="1539"/>
      <c r="F2" s="1539"/>
      <c r="G2" s="1539"/>
    </row>
    <row r="3" spans="1:220" ht="21" customHeight="1">
      <c r="A3" s="1517" t="s">
        <v>2479</v>
      </c>
      <c r="B3" s="1517"/>
      <c r="C3" s="1517"/>
      <c r="D3" s="1517"/>
      <c r="E3" s="1517"/>
      <c r="F3" s="1517"/>
      <c r="G3" s="1517"/>
    </row>
    <row r="4" spans="1:220">
      <c r="A4" s="1518" t="s">
        <v>2753</v>
      </c>
      <c r="B4" s="1518"/>
      <c r="C4" s="1518"/>
      <c r="D4" s="1518"/>
      <c r="E4" s="1518"/>
      <c r="F4" s="1518"/>
      <c r="G4" s="1518"/>
    </row>
    <row r="5" spans="1:220" ht="14.25">
      <c r="B5" s="35"/>
      <c r="C5" s="343"/>
    </row>
    <row r="6" spans="1:220">
      <c r="B6" s="1540" t="s">
        <v>17</v>
      </c>
      <c r="C6" s="1526" t="s">
        <v>2</v>
      </c>
      <c r="D6" s="1218" t="s">
        <v>654</v>
      </c>
      <c r="E6" s="1208" t="s">
        <v>3</v>
      </c>
      <c r="F6" s="1482" t="s">
        <v>2402</v>
      </c>
      <c r="G6" s="1483"/>
      <c r="H6" s="8"/>
      <c r="I6" s="8"/>
      <c r="J6" s="8"/>
      <c r="K6" s="8"/>
      <c r="L6" s="8"/>
      <c r="M6" s="8"/>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71"/>
      <c r="EY6" s="71"/>
      <c r="EZ6" s="71"/>
      <c r="FA6" s="71"/>
      <c r="FB6" s="71"/>
      <c r="FC6" s="71"/>
      <c r="FD6" s="71"/>
      <c r="FE6" s="71"/>
      <c r="FF6" s="71"/>
      <c r="FG6" s="71"/>
      <c r="FH6" s="71"/>
      <c r="FI6" s="71"/>
      <c r="FJ6" s="71"/>
      <c r="FK6" s="71"/>
      <c r="FL6" s="71"/>
      <c r="FM6" s="71"/>
      <c r="FN6" s="71"/>
      <c r="FO6" s="71"/>
      <c r="FP6" s="71"/>
      <c r="FQ6" s="71"/>
      <c r="FR6" s="71"/>
      <c r="FS6" s="71"/>
      <c r="FT6" s="71"/>
      <c r="FU6" s="71"/>
      <c r="FV6" s="71"/>
      <c r="FW6" s="71"/>
      <c r="FX6" s="71"/>
      <c r="FY6" s="71"/>
      <c r="FZ6" s="71"/>
      <c r="GA6" s="71"/>
      <c r="GB6" s="71"/>
      <c r="GC6" s="71"/>
      <c r="GD6" s="71"/>
      <c r="GE6" s="71"/>
      <c r="GF6" s="71"/>
      <c r="GG6" s="71"/>
      <c r="GH6" s="71"/>
      <c r="GI6" s="71"/>
      <c r="GJ6" s="71"/>
      <c r="GK6" s="71"/>
      <c r="GL6" s="71"/>
      <c r="GM6" s="71"/>
      <c r="GN6" s="71"/>
      <c r="GO6" s="71"/>
      <c r="GP6" s="71"/>
      <c r="GQ6" s="71"/>
      <c r="GR6" s="71"/>
      <c r="GS6" s="71"/>
      <c r="GT6" s="71"/>
      <c r="GU6" s="71"/>
      <c r="GV6" s="71"/>
      <c r="GW6" s="71"/>
      <c r="GX6" s="71"/>
      <c r="GY6" s="71"/>
      <c r="GZ6" s="71"/>
      <c r="HA6" s="71"/>
      <c r="HB6" s="71"/>
      <c r="HC6" s="71"/>
      <c r="HD6" s="71"/>
      <c r="HE6" s="71"/>
      <c r="HF6" s="71"/>
      <c r="HG6" s="71"/>
      <c r="HH6" s="71"/>
      <c r="HI6" s="71"/>
      <c r="HJ6" s="71"/>
      <c r="HK6" s="71"/>
      <c r="HL6" s="71"/>
    </row>
    <row r="7" spans="1:220">
      <c r="B7" s="1540"/>
      <c r="C7" s="1513"/>
      <c r="D7" s="1219"/>
      <c r="E7" s="1209"/>
      <c r="F7" s="366" t="s">
        <v>904</v>
      </c>
      <c r="G7" s="366" t="s">
        <v>905</v>
      </c>
      <c r="H7" s="8"/>
      <c r="I7" s="8"/>
      <c r="J7" s="8"/>
      <c r="K7" s="8"/>
      <c r="L7" s="8"/>
      <c r="M7" s="8"/>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c r="DU7" s="71"/>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1"/>
      <c r="FK7" s="71"/>
      <c r="FL7" s="71"/>
      <c r="FM7" s="71"/>
      <c r="FN7" s="71"/>
      <c r="FO7" s="71"/>
      <c r="FP7" s="71"/>
      <c r="FQ7" s="71"/>
      <c r="FR7" s="71"/>
      <c r="FS7" s="71"/>
      <c r="FT7" s="71"/>
      <c r="FU7" s="71"/>
      <c r="FV7" s="71"/>
      <c r="FW7" s="71"/>
      <c r="FX7" s="71"/>
      <c r="FY7" s="71"/>
      <c r="FZ7" s="71"/>
      <c r="GA7" s="71"/>
      <c r="GB7" s="71"/>
      <c r="GC7" s="71"/>
      <c r="GD7" s="71"/>
      <c r="GE7" s="71"/>
      <c r="GF7" s="71"/>
      <c r="GG7" s="71"/>
      <c r="GH7" s="71"/>
      <c r="GI7" s="71"/>
      <c r="GJ7" s="71"/>
      <c r="GK7" s="71"/>
      <c r="GL7" s="71"/>
      <c r="GM7" s="71"/>
      <c r="GN7" s="71"/>
      <c r="GO7" s="71"/>
      <c r="GP7" s="71"/>
      <c r="GQ7" s="71"/>
      <c r="GR7" s="71"/>
      <c r="GS7" s="71"/>
      <c r="GT7" s="71"/>
      <c r="GU7" s="71"/>
      <c r="GV7" s="71"/>
      <c r="GW7" s="71"/>
      <c r="GX7" s="71"/>
      <c r="GY7" s="71"/>
      <c r="GZ7" s="71"/>
      <c r="HA7" s="71"/>
      <c r="HB7" s="71"/>
      <c r="HC7" s="71"/>
      <c r="HD7" s="71"/>
      <c r="HE7" s="71"/>
      <c r="HF7" s="71"/>
      <c r="HG7" s="71"/>
      <c r="HH7" s="71"/>
      <c r="HI7" s="71"/>
      <c r="HJ7" s="71"/>
      <c r="HK7" s="71"/>
      <c r="HL7" s="71"/>
    </row>
    <row r="8" spans="1:220">
      <c r="B8" s="1527" t="s">
        <v>2477</v>
      </c>
      <c r="C8" s="1541"/>
      <c r="D8" s="1541"/>
      <c r="E8" s="1528"/>
      <c r="F8" s="1527" t="s">
        <v>2431</v>
      </c>
      <c r="G8" s="1528"/>
      <c r="H8" s="8"/>
      <c r="I8" s="8"/>
      <c r="J8" s="8"/>
      <c r="K8" s="8"/>
      <c r="L8" s="8"/>
      <c r="M8" s="8"/>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c r="ES8" s="71"/>
      <c r="ET8" s="71"/>
      <c r="EU8" s="71"/>
      <c r="EV8" s="71"/>
      <c r="EW8" s="71"/>
      <c r="EX8" s="71"/>
      <c r="EY8" s="71"/>
      <c r="EZ8" s="71"/>
      <c r="FA8" s="71"/>
      <c r="FB8" s="71"/>
      <c r="FC8" s="71"/>
      <c r="FD8" s="71"/>
      <c r="FE8" s="71"/>
      <c r="FF8" s="71"/>
      <c r="FG8" s="71"/>
      <c r="FH8" s="71"/>
      <c r="FI8" s="71"/>
      <c r="FJ8" s="71"/>
      <c r="FK8" s="71"/>
      <c r="FL8" s="71"/>
      <c r="FM8" s="71"/>
      <c r="FN8" s="71"/>
      <c r="FO8" s="71"/>
      <c r="FP8" s="71"/>
      <c r="FQ8" s="71"/>
      <c r="FR8" s="71"/>
      <c r="FS8" s="71"/>
      <c r="FT8" s="71"/>
      <c r="FU8" s="71"/>
      <c r="FV8" s="71"/>
      <c r="FW8" s="71"/>
      <c r="FX8" s="71"/>
      <c r="FY8" s="71"/>
      <c r="FZ8" s="71"/>
      <c r="GA8" s="71"/>
      <c r="GB8" s="71"/>
      <c r="GC8" s="71"/>
      <c r="GD8" s="71"/>
      <c r="GE8" s="71"/>
      <c r="GF8" s="71"/>
      <c r="GG8" s="71"/>
      <c r="GH8" s="71"/>
      <c r="GI8" s="71"/>
      <c r="GJ8" s="71"/>
      <c r="GK8" s="71"/>
      <c r="GL8" s="71"/>
      <c r="GM8" s="71"/>
      <c r="GN8" s="71"/>
      <c r="GO8" s="71"/>
      <c r="GP8" s="71"/>
      <c r="GQ8" s="71"/>
      <c r="GR8" s="71"/>
      <c r="GS8" s="71"/>
      <c r="GT8" s="71"/>
      <c r="GU8" s="71"/>
      <c r="GV8" s="71"/>
      <c r="GW8" s="71"/>
      <c r="GX8" s="71"/>
      <c r="GY8" s="71"/>
      <c r="GZ8" s="71"/>
      <c r="HA8" s="71"/>
      <c r="HB8" s="71"/>
      <c r="HC8" s="71"/>
      <c r="HD8" s="71"/>
      <c r="HE8" s="71"/>
      <c r="HF8" s="71"/>
      <c r="HG8" s="71"/>
      <c r="HH8" s="71"/>
      <c r="HI8" s="71"/>
      <c r="HJ8" s="71"/>
      <c r="HK8" s="71"/>
      <c r="HL8" s="71"/>
    </row>
    <row r="9" spans="1:220">
      <c r="B9" s="377">
        <v>1</v>
      </c>
      <c r="C9" s="992" t="s">
        <v>343</v>
      </c>
      <c r="D9" s="355" t="s">
        <v>302</v>
      </c>
      <c r="E9" s="361" t="s">
        <v>7</v>
      </c>
      <c r="F9" s="409">
        <f>G9/1.053</f>
        <v>3.2414055080721753</v>
      </c>
      <c r="G9" s="409">
        <f>_xlfn.XLOOKUP(K9,[1]VIII_CI_A_3_local3!$AI:$AI,[1]VIII_CI_A_3_local3!$S:$S)</f>
        <v>3.4132000000000002</v>
      </c>
      <c r="H9" s="8"/>
      <c r="I9" s="8"/>
      <c r="J9" s="8"/>
      <c r="K9" s="761" t="s">
        <v>1996</v>
      </c>
      <c r="L9" s="8"/>
      <c r="M9" s="8"/>
      <c r="T9" s="101"/>
      <c r="U9" s="101"/>
      <c r="V9" s="101"/>
      <c r="W9" s="101"/>
    </row>
    <row r="10" spans="1:220" ht="15.75">
      <c r="B10" s="355">
        <v>2</v>
      </c>
      <c r="C10" s="993" t="s">
        <v>675</v>
      </c>
      <c r="D10" s="355" t="s">
        <v>302</v>
      </c>
      <c r="E10" s="357" t="s">
        <v>7</v>
      </c>
      <c r="F10" s="409">
        <f t="shared" ref="F10:F16" si="0">G10/1.053</f>
        <v>2.9784615384615387</v>
      </c>
      <c r="G10" s="409">
        <f>_xlfn.XLOOKUP(K10,[1]VIII_CI_A_3_local3!$AI:$AI,[1]VIII_CI_A_3_local3!$S:$S)</f>
        <v>3.13632</v>
      </c>
      <c r="H10" s="8"/>
      <c r="I10" s="8"/>
      <c r="J10" s="8"/>
      <c r="K10" s="761" t="s">
        <v>1997</v>
      </c>
      <c r="L10" s="8"/>
      <c r="M10" s="8"/>
      <c r="T10" s="101"/>
      <c r="U10" s="101"/>
      <c r="V10" s="101"/>
      <c r="W10" s="101"/>
    </row>
    <row r="11" spans="1:220" ht="15.75">
      <c r="B11" s="354" t="s">
        <v>42</v>
      </c>
      <c r="C11" s="992" t="s">
        <v>2480</v>
      </c>
      <c r="D11" s="357" t="s">
        <v>302</v>
      </c>
      <c r="E11" s="361" t="s">
        <v>7</v>
      </c>
      <c r="F11" s="349" t="s">
        <v>302</v>
      </c>
      <c r="G11" s="409">
        <f>_xlfn.XLOOKUP(K11,[1]VIII_CI_A_3_local3!$AI:$AI,[1]VIII_CI_A_3_local3!$S:$S)</f>
        <v>3.13632</v>
      </c>
      <c r="H11" s="8"/>
      <c r="I11" s="8"/>
      <c r="J11" s="8"/>
      <c r="K11" s="761" t="s">
        <v>1998</v>
      </c>
      <c r="L11" s="8"/>
      <c r="M11" s="8"/>
      <c r="T11" s="101"/>
      <c r="U11" s="101"/>
      <c r="V11" s="101"/>
      <c r="W11" s="101"/>
    </row>
    <row r="12" spans="1:220" ht="25.5">
      <c r="B12" s="354" t="s">
        <v>44</v>
      </c>
      <c r="C12" s="993" t="s">
        <v>676</v>
      </c>
      <c r="D12" s="361" t="s">
        <v>302</v>
      </c>
      <c r="E12" s="361" t="s">
        <v>7</v>
      </c>
      <c r="F12" s="409">
        <f t="shared" si="0"/>
        <v>2.8627632000000003</v>
      </c>
      <c r="G12" s="409">
        <f>_xlfn.XLOOKUP(K12,[1]VIII_CI_A_3_local3!$AI:$AI,[1]VIII_CI_A_3_local3!$S:$S)</f>
        <v>3.0144896496000002</v>
      </c>
      <c r="H12" s="8"/>
      <c r="I12" s="8"/>
      <c r="J12" s="8"/>
      <c r="K12" s="761" t="s">
        <v>1999</v>
      </c>
      <c r="L12" s="8"/>
      <c r="M12" s="8"/>
      <c r="T12" s="101"/>
      <c r="U12" s="101"/>
      <c r="V12" s="101"/>
      <c r="W12" s="101"/>
    </row>
    <row r="13" spans="1:220" ht="25.5">
      <c r="B13" s="354" t="s">
        <v>46</v>
      </c>
      <c r="C13" s="993" t="s">
        <v>2758</v>
      </c>
      <c r="D13" s="357" t="s">
        <v>302</v>
      </c>
      <c r="E13" s="361" t="s">
        <v>7</v>
      </c>
      <c r="F13" s="409">
        <f t="shared" si="0"/>
        <v>2.8627632000000003</v>
      </c>
      <c r="G13" s="409">
        <f>_xlfn.XLOOKUP(K13,[1]VIII_CI_A_3_local3!$AI:$AI,[1]VIII_CI_A_3_local3!$S:$S)</f>
        <v>3.0144896496000002</v>
      </c>
      <c r="H13" s="8"/>
      <c r="I13" s="8"/>
      <c r="J13" s="8"/>
      <c r="K13" s="761" t="s">
        <v>2000</v>
      </c>
      <c r="L13" s="8"/>
      <c r="M13" s="8"/>
      <c r="T13" s="101"/>
      <c r="U13" s="101"/>
      <c r="V13" s="101"/>
      <c r="W13" s="101"/>
    </row>
    <row r="14" spans="1:220" ht="38.25">
      <c r="B14" s="354" t="s">
        <v>48</v>
      </c>
      <c r="C14" s="993" t="s">
        <v>2759</v>
      </c>
      <c r="D14" s="361" t="s">
        <v>302</v>
      </c>
      <c r="E14" s="362" t="s">
        <v>7</v>
      </c>
      <c r="F14" s="409">
        <f t="shared" si="0"/>
        <v>2.6643877333333341</v>
      </c>
      <c r="G14" s="409">
        <f>_xlfn.XLOOKUP(K14,[1]VIII_CI_A_3_local3!$AI:$AI,[1]VIII_CI_A_3_local3!$S:$S)</f>
        <v>2.8056002832000004</v>
      </c>
      <c r="H14" s="8"/>
      <c r="I14" s="8"/>
      <c r="J14" s="8"/>
      <c r="K14" s="761" t="s">
        <v>2001</v>
      </c>
      <c r="L14" s="8"/>
      <c r="M14" s="8"/>
      <c r="T14" s="101"/>
      <c r="U14" s="101"/>
      <c r="V14" s="101"/>
      <c r="W14" s="101"/>
    </row>
    <row r="15" spans="1:220">
      <c r="B15" s="354" t="s">
        <v>50</v>
      </c>
      <c r="C15" s="995" t="s">
        <v>2763</v>
      </c>
      <c r="D15" s="361" t="s">
        <v>302</v>
      </c>
      <c r="E15" s="362" t="s">
        <v>7</v>
      </c>
      <c r="F15" s="409">
        <f t="shared" si="0"/>
        <v>2.5698639999999999</v>
      </c>
      <c r="G15" s="409">
        <f>_xlfn.XLOOKUP(K15,[1]VIII_CI_A_3_local3!$AI:$AI,[1]VIII_CI_A_3_local3!$S:$S)</f>
        <v>2.7060667919999997</v>
      </c>
      <c r="H15" s="8"/>
      <c r="I15" s="8"/>
      <c r="J15" s="8"/>
      <c r="K15" s="761" t="s">
        <v>2002</v>
      </c>
      <c r="L15" s="8"/>
      <c r="M15" s="8"/>
      <c r="T15" s="101"/>
      <c r="U15" s="101"/>
      <c r="V15" s="101"/>
      <c r="W15" s="101"/>
    </row>
    <row r="16" spans="1:220">
      <c r="B16" s="354" t="s">
        <v>52</v>
      </c>
      <c r="C16" s="995" t="s">
        <v>2761</v>
      </c>
      <c r="D16" s="361" t="s">
        <v>302</v>
      </c>
      <c r="E16" s="336" t="s">
        <v>7</v>
      </c>
      <c r="F16" s="409">
        <f t="shared" si="0"/>
        <v>2.3572845070422539</v>
      </c>
      <c r="G16" s="409">
        <f>_xlfn.XLOOKUP(K16,[1]VIII_CI_A_3_local3!$AI:$AI,[1]VIII_CI_A_3_local3!$S:$S)</f>
        <v>2.4822205859154933</v>
      </c>
      <c r="H16" s="8"/>
      <c r="I16" s="8"/>
      <c r="J16" s="8"/>
      <c r="K16" s="761" t="s">
        <v>2003</v>
      </c>
      <c r="L16" s="8"/>
      <c r="M16" s="8"/>
      <c r="T16" s="101"/>
      <c r="U16" s="101"/>
      <c r="V16" s="101"/>
      <c r="W16" s="101"/>
    </row>
    <row r="17" spans="2:228" ht="25.5">
      <c r="B17" s="354" t="s">
        <v>54</v>
      </c>
      <c r="C17" s="989" t="s">
        <v>351</v>
      </c>
      <c r="D17" s="362" t="s">
        <v>302</v>
      </c>
      <c r="E17" s="336" t="s">
        <v>7</v>
      </c>
      <c r="F17" s="409">
        <f>F13</f>
        <v>2.8627632000000003</v>
      </c>
      <c r="G17" s="349" t="s">
        <v>302</v>
      </c>
      <c r="H17" s="8"/>
      <c r="I17" s="8"/>
      <c r="J17" s="8"/>
      <c r="K17" s="8"/>
      <c r="L17" s="8"/>
      <c r="M17" s="8"/>
    </row>
    <row r="18" spans="2:228" ht="15">
      <c r="B18" s="932" t="s">
        <v>242</v>
      </c>
      <c r="C18" s="989" t="s">
        <v>2699</v>
      </c>
      <c r="D18" s="935"/>
      <c r="E18" s="936" t="s">
        <v>32</v>
      </c>
      <c r="F18" s="938">
        <f>F16</f>
        <v>2.3572845070422539</v>
      </c>
      <c r="G18" s="938">
        <f>G16</f>
        <v>2.4822205859154933</v>
      </c>
      <c r="GU18" s="8"/>
      <c r="GV18" s="8"/>
      <c r="GW18" s="8"/>
      <c r="GX18" s="8"/>
      <c r="GY18" s="8"/>
      <c r="GZ18" s="8"/>
      <c r="HA18" s="8"/>
      <c r="HB18" s="8"/>
      <c r="HC18" s="8"/>
      <c r="HD18" s="8"/>
      <c r="HE18" s="8"/>
      <c r="HF18" s="8"/>
      <c r="HG18" s="8"/>
      <c r="HH18" s="8"/>
      <c r="HI18" s="8"/>
      <c r="HJ18" s="8"/>
      <c r="HK18" s="8"/>
      <c r="HL18" s="8"/>
    </row>
    <row r="19" spans="2:228">
      <c r="B19" s="1546" t="s">
        <v>2478</v>
      </c>
      <c r="C19" s="1547"/>
      <c r="D19" s="1547"/>
      <c r="E19" s="1548"/>
      <c r="F19" s="1519" t="s">
        <v>19</v>
      </c>
      <c r="G19" s="1520"/>
    </row>
    <row r="20" spans="2:228">
      <c r="B20" s="1542">
        <v>11</v>
      </c>
      <c r="C20" s="1543" t="s">
        <v>658</v>
      </c>
      <c r="D20" s="378" t="s">
        <v>655</v>
      </c>
      <c r="E20" s="378" t="s">
        <v>7</v>
      </c>
      <c r="F20" s="409">
        <f>_xlfn.XLOOKUP(K20,[1]VIII_CI_A_3_local3!$AI:$AI,[1]VIII_CI_A_3_local3!$S:$S)</f>
        <v>1.85</v>
      </c>
      <c r="G20" s="409">
        <f>_xlfn.XLOOKUP(K20,[1]VIII_CI_A_3_local3!$AI:$AI,[1]VIII_CI_A_3_local3!$T:$T)</f>
        <v>1.95</v>
      </c>
      <c r="K20" s="769" t="s">
        <v>2004</v>
      </c>
      <c r="O20" s="144"/>
      <c r="P20" s="144"/>
      <c r="HM20" s="30"/>
      <c r="HN20" s="30"/>
      <c r="HO20" s="30"/>
      <c r="HP20" s="30"/>
      <c r="HQ20" s="30"/>
      <c r="HR20" s="30"/>
      <c r="HS20" s="30"/>
      <c r="HT20" s="30"/>
    </row>
    <row r="21" spans="2:228">
      <c r="B21" s="1282"/>
      <c r="C21" s="1544"/>
      <c r="D21" s="378" t="s">
        <v>656</v>
      </c>
      <c r="E21" s="378" t="s">
        <v>7</v>
      </c>
      <c r="F21" s="409">
        <f>_xlfn.XLOOKUP(K21,[1]VIII_CI_A_3_local3!$AI:$AI,[1]VIII_CI_A_3_local3!$S:$S)</f>
        <v>1.78</v>
      </c>
      <c r="G21" s="409">
        <f>_xlfn.XLOOKUP(K21,[1]VIII_CI_A_3_local3!$AI:$AI,[1]VIII_CI_A_3_local3!$T:$T)</f>
        <v>1.87</v>
      </c>
      <c r="K21" s="769" t="s">
        <v>2005</v>
      </c>
      <c r="O21" s="144"/>
      <c r="P21" s="144"/>
    </row>
    <row r="22" spans="2:228">
      <c r="B22" s="1283"/>
      <c r="C22" s="1545"/>
      <c r="D22" s="378" t="s">
        <v>583</v>
      </c>
      <c r="E22" s="378" t="s">
        <v>7</v>
      </c>
      <c r="F22" s="409">
        <f>_xlfn.XLOOKUP(K22,[1]VIII_CI_A_3_local3!$AI:$AI,[1]VIII_CI_A_3_local3!$S:$S)</f>
        <v>1.62</v>
      </c>
      <c r="G22" s="409">
        <f>_xlfn.XLOOKUP(K22,[1]VIII_CI_A_3_local3!$AI:$AI,[1]VIII_CI_A_3_local3!$T:$T)</f>
        <v>1.7</v>
      </c>
      <c r="K22" s="769" t="s">
        <v>2006</v>
      </c>
      <c r="O22" s="144"/>
      <c r="P22" s="144"/>
    </row>
    <row r="23" spans="2:228">
      <c r="B23" s="1542">
        <v>12</v>
      </c>
      <c r="C23" s="1529" t="s">
        <v>2736</v>
      </c>
      <c r="D23" s="355" t="s">
        <v>655</v>
      </c>
      <c r="E23" s="380" t="s">
        <v>7</v>
      </c>
      <c r="F23" s="409">
        <f>_xlfn.XLOOKUP(K23,[1]VIII_CI_A_3_local3!$AI:$AI,[1]VIII_CI_A_3_local3!$S:$S)</f>
        <v>1.81</v>
      </c>
      <c r="G23" s="409">
        <f>_xlfn.XLOOKUP(K23,[1]VIII_CI_A_3_local3!$AI:$AI,[1]VIII_CI_A_3_local3!$T:$T)</f>
        <v>1.91</v>
      </c>
      <c r="H23" s="72"/>
      <c r="I23" s="72"/>
      <c r="J23" s="72"/>
      <c r="K23" s="769" t="s">
        <v>2007</v>
      </c>
      <c r="O23" s="144"/>
      <c r="P23" s="144"/>
      <c r="T23" s="101"/>
      <c r="U23" s="101"/>
    </row>
    <row r="24" spans="2:228">
      <c r="B24" s="1282"/>
      <c r="C24" s="1523"/>
      <c r="D24" s="355" t="s">
        <v>656</v>
      </c>
      <c r="E24" s="380" t="s">
        <v>7</v>
      </c>
      <c r="F24" s="409">
        <f>_xlfn.XLOOKUP(K24,[1]VIII_CI_A_3_local3!$AI:$AI,[1]VIII_CI_A_3_local3!$S:$S)</f>
        <v>1.72</v>
      </c>
      <c r="G24" s="409">
        <f>_xlfn.XLOOKUP(K24,[1]VIII_CI_A_3_local3!$AI:$AI,[1]VIII_CI_A_3_local3!$T:$T)</f>
        <v>1.81</v>
      </c>
      <c r="H24" s="72"/>
      <c r="I24" s="72"/>
      <c r="J24" s="72"/>
      <c r="K24" s="769" t="s">
        <v>2008</v>
      </c>
      <c r="O24" s="144"/>
      <c r="P24" s="144"/>
      <c r="T24" s="101"/>
      <c r="U24" s="101"/>
    </row>
    <row r="25" spans="2:228">
      <c r="B25" s="1282"/>
      <c r="C25" s="1523"/>
      <c r="D25" s="355" t="s">
        <v>583</v>
      </c>
      <c r="E25" s="380" t="s">
        <v>7</v>
      </c>
      <c r="F25" s="409">
        <f>_xlfn.XLOOKUP(K25,[1]VIII_CI_A_3_local3!$AI:$AI,[1]VIII_CI_A_3_local3!$S:$S)</f>
        <v>1.56</v>
      </c>
      <c r="G25" s="409">
        <f>_xlfn.XLOOKUP(K25,[1]VIII_CI_A_3_local3!$AI:$AI,[1]VIII_CI_A_3_local3!$T:$T)</f>
        <v>1.64</v>
      </c>
      <c r="H25" s="72"/>
      <c r="I25" s="72"/>
      <c r="J25" s="72"/>
      <c r="K25" s="769" t="s">
        <v>2009</v>
      </c>
      <c r="O25" s="144"/>
      <c r="P25" s="144"/>
      <c r="T25" s="101"/>
      <c r="U25" s="101"/>
    </row>
    <row r="26" spans="2:228">
      <c r="B26" s="1283"/>
      <c r="C26" s="1524"/>
      <c r="D26" s="355" t="s">
        <v>34</v>
      </c>
      <c r="E26" s="380" t="s">
        <v>7</v>
      </c>
      <c r="F26" s="409">
        <f>_xlfn.XLOOKUP(K26,[1]VIII_CI_A_3_local3!$AI:$AI,[1]VIII_CI_A_3_local3!$S:$S)</f>
        <v>1.43</v>
      </c>
      <c r="G26" s="409">
        <f>_xlfn.XLOOKUP(K26,[1]VIII_CI_A_3_local3!$AI:$AI,[1]VIII_CI_A_3_local3!$T:$T)</f>
        <v>1.5</v>
      </c>
      <c r="H26" s="72"/>
      <c r="I26" s="72"/>
      <c r="J26" s="72"/>
      <c r="K26" s="769" t="s">
        <v>2010</v>
      </c>
      <c r="N26" s="74"/>
      <c r="O26" s="379"/>
      <c r="P26" s="379"/>
      <c r="Q26" s="74"/>
      <c r="R26" s="74"/>
      <c r="S26" s="74"/>
      <c r="T26" s="101"/>
      <c r="U26" s="101"/>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c r="BN26" s="74"/>
      <c r="BO26" s="74"/>
      <c r="BP26" s="74"/>
      <c r="BQ26" s="74"/>
      <c r="BR26" s="74"/>
      <c r="BS26" s="74"/>
      <c r="BT26" s="74"/>
      <c r="BU26" s="74"/>
      <c r="BV26" s="74"/>
      <c r="BW26" s="74"/>
      <c r="BX26" s="74"/>
      <c r="BY26" s="74"/>
      <c r="BZ26" s="74"/>
      <c r="CA26" s="74"/>
      <c r="CB26" s="74"/>
      <c r="CC26" s="74"/>
      <c r="CD26" s="74"/>
      <c r="CE26" s="74"/>
      <c r="CF26" s="74"/>
      <c r="CG26" s="74"/>
      <c r="CH26" s="74"/>
      <c r="CI26" s="74"/>
      <c r="CJ26" s="74"/>
      <c r="CK26" s="74"/>
      <c r="CL26" s="74"/>
      <c r="CM26" s="74"/>
      <c r="CN26" s="74"/>
      <c r="CO26" s="74"/>
      <c r="CP26" s="74"/>
      <c r="CQ26" s="74"/>
      <c r="CR26" s="74"/>
      <c r="CS26" s="74"/>
      <c r="CT26" s="74"/>
      <c r="CU26" s="74"/>
      <c r="CV26" s="74"/>
      <c r="CW26" s="74"/>
      <c r="CX26" s="74"/>
      <c r="CY26" s="74"/>
      <c r="CZ26" s="74"/>
      <c r="DA26" s="74"/>
      <c r="DB26" s="74"/>
      <c r="DC26" s="74"/>
      <c r="DD26" s="74"/>
      <c r="DE26" s="74"/>
      <c r="DF26" s="74"/>
      <c r="DG26" s="74"/>
      <c r="DH26" s="74"/>
      <c r="DI26" s="74"/>
      <c r="DJ26" s="74"/>
      <c r="DK26" s="74"/>
      <c r="DL26" s="74"/>
      <c r="DM26" s="74"/>
      <c r="DN26" s="74"/>
      <c r="DO26" s="74"/>
      <c r="DP26" s="74"/>
      <c r="DQ26" s="74"/>
      <c r="DR26" s="74"/>
      <c r="DS26" s="74"/>
      <c r="DT26" s="74"/>
      <c r="DU26" s="74"/>
      <c r="DV26" s="74"/>
      <c r="DW26" s="74"/>
      <c r="DX26" s="74"/>
      <c r="DY26" s="74"/>
      <c r="DZ26" s="74"/>
      <c r="EA26" s="74"/>
      <c r="EB26" s="74"/>
      <c r="EC26" s="74"/>
      <c r="ED26" s="74"/>
      <c r="EE26" s="74"/>
      <c r="EF26" s="74"/>
      <c r="EG26" s="74"/>
      <c r="EH26" s="74"/>
      <c r="EI26" s="74"/>
      <c r="EJ26" s="74"/>
      <c r="EK26" s="74"/>
      <c r="EL26" s="74"/>
      <c r="EM26" s="74"/>
      <c r="EN26" s="74"/>
      <c r="EO26" s="74"/>
      <c r="EP26" s="74"/>
      <c r="EQ26" s="74"/>
      <c r="ER26" s="74"/>
      <c r="ES26" s="74"/>
      <c r="ET26" s="74"/>
      <c r="EU26" s="74"/>
      <c r="EV26" s="74"/>
      <c r="EW26" s="74"/>
      <c r="EX26" s="74"/>
      <c r="EY26" s="74"/>
      <c r="EZ26" s="74"/>
      <c r="FA26" s="74"/>
      <c r="FB26" s="74"/>
      <c r="FC26" s="74"/>
      <c r="FD26" s="74"/>
      <c r="FE26" s="74"/>
      <c r="FF26" s="74"/>
      <c r="FG26" s="74"/>
      <c r="FH26" s="74"/>
      <c r="FI26" s="74"/>
      <c r="FJ26" s="74"/>
      <c r="FK26" s="74"/>
      <c r="FL26" s="74"/>
      <c r="FM26" s="74"/>
      <c r="FN26" s="74"/>
      <c r="FO26" s="74"/>
      <c r="FP26" s="74"/>
      <c r="FQ26" s="74"/>
      <c r="FR26" s="74"/>
      <c r="FS26" s="74"/>
      <c r="FT26" s="74"/>
      <c r="FU26" s="74"/>
      <c r="FV26" s="74"/>
      <c r="FW26" s="74"/>
      <c r="FX26" s="74"/>
      <c r="FY26" s="74"/>
      <c r="FZ26" s="74"/>
      <c r="GA26" s="74"/>
      <c r="GB26" s="74"/>
      <c r="GC26" s="74"/>
      <c r="GD26" s="74"/>
      <c r="GE26" s="74"/>
      <c r="GF26" s="74"/>
      <c r="GG26" s="74"/>
      <c r="GH26" s="74"/>
      <c r="GI26" s="74"/>
      <c r="GJ26" s="74"/>
      <c r="GK26" s="74"/>
      <c r="GL26" s="74"/>
      <c r="GM26" s="74"/>
      <c r="GN26" s="74"/>
      <c r="GO26" s="74"/>
      <c r="GP26" s="74"/>
      <c r="GQ26" s="74"/>
      <c r="GR26" s="74"/>
      <c r="GS26" s="74"/>
      <c r="GT26" s="74"/>
      <c r="GU26" s="74"/>
      <c r="GV26" s="74"/>
      <c r="GW26" s="74"/>
      <c r="GX26" s="74"/>
      <c r="GY26" s="74"/>
      <c r="GZ26" s="74"/>
      <c r="HA26" s="74"/>
      <c r="HB26" s="74"/>
      <c r="HC26" s="74"/>
      <c r="HD26" s="74"/>
      <c r="HE26" s="74"/>
      <c r="HF26" s="74"/>
      <c r="HG26" s="74"/>
      <c r="HH26" s="74"/>
      <c r="HI26" s="74"/>
      <c r="HJ26" s="74"/>
      <c r="HK26" s="74"/>
      <c r="HL26" s="74"/>
    </row>
    <row r="27" spans="2:228">
      <c r="B27" s="1533" t="s">
        <v>245</v>
      </c>
      <c r="C27" s="1530" t="s">
        <v>2592</v>
      </c>
      <c r="D27" s="165" t="s">
        <v>655</v>
      </c>
      <c r="E27" s="1023" t="s">
        <v>7</v>
      </c>
      <c r="F27" s="1506">
        <f>G23</f>
        <v>1.91</v>
      </c>
      <c r="G27" s="1507"/>
      <c r="GU27" s="8"/>
      <c r="GV27" s="8"/>
      <c r="GW27" s="8"/>
      <c r="GX27" s="8"/>
      <c r="GY27" s="8"/>
      <c r="GZ27" s="8"/>
      <c r="HA27" s="8"/>
      <c r="HB27" s="8"/>
      <c r="HC27" s="8"/>
      <c r="HD27" s="8"/>
      <c r="HE27" s="8"/>
      <c r="HF27" s="8"/>
      <c r="HG27" s="8"/>
      <c r="HH27" s="8"/>
      <c r="HI27" s="8"/>
      <c r="HJ27" s="8"/>
      <c r="HK27" s="8"/>
      <c r="HL27" s="8"/>
    </row>
    <row r="28" spans="2:228">
      <c r="B28" s="1534"/>
      <c r="C28" s="1531"/>
      <c r="D28" s="345" t="s">
        <v>656</v>
      </c>
      <c r="E28" s="1023" t="s">
        <v>7</v>
      </c>
      <c r="F28" s="1506">
        <f>G24</f>
        <v>1.81</v>
      </c>
      <c r="G28" s="1507"/>
      <c r="GU28" s="8"/>
      <c r="GV28" s="8"/>
      <c r="GW28" s="8"/>
      <c r="GX28" s="8"/>
      <c r="GY28" s="8"/>
      <c r="GZ28" s="8"/>
      <c r="HA28" s="8"/>
      <c r="HB28" s="8"/>
      <c r="HC28" s="8"/>
      <c r="HD28" s="8"/>
      <c r="HE28" s="8"/>
      <c r="HF28" s="8"/>
      <c r="HG28" s="8"/>
      <c r="HH28" s="8"/>
      <c r="HI28" s="8"/>
      <c r="HJ28" s="8"/>
      <c r="HK28" s="8"/>
      <c r="HL28" s="8"/>
    </row>
    <row r="29" spans="2:228">
      <c r="B29" s="1534"/>
      <c r="C29" s="1531"/>
      <c r="D29" s="345" t="s">
        <v>583</v>
      </c>
      <c r="E29" s="1023" t="s">
        <v>7</v>
      </c>
      <c r="F29" s="1506">
        <f>G25</f>
        <v>1.64</v>
      </c>
      <c r="G29" s="1507"/>
      <c r="GU29" s="8"/>
      <c r="GV29" s="8"/>
      <c r="GW29" s="8"/>
      <c r="GX29" s="8"/>
      <c r="GY29" s="8"/>
      <c r="GZ29" s="8"/>
      <c r="HA29" s="8"/>
      <c r="HB29" s="8"/>
      <c r="HC29" s="8"/>
      <c r="HD29" s="8"/>
      <c r="HE29" s="8"/>
      <c r="HF29" s="8"/>
      <c r="HG29" s="8"/>
      <c r="HH29" s="8"/>
      <c r="HI29" s="8"/>
      <c r="HJ29" s="8"/>
      <c r="HK29" s="8"/>
      <c r="HL29" s="8"/>
    </row>
    <row r="30" spans="2:228">
      <c r="B30" s="1535"/>
      <c r="C30" s="1532"/>
      <c r="D30" s="352" t="s">
        <v>34</v>
      </c>
      <c r="E30" s="1023" t="s">
        <v>7</v>
      </c>
      <c r="F30" s="1506">
        <f>G26</f>
        <v>1.5</v>
      </c>
      <c r="G30" s="1507"/>
      <c r="GU30" s="8"/>
      <c r="GV30" s="8"/>
      <c r="GW30" s="8"/>
      <c r="GX30" s="8"/>
      <c r="GY30" s="8"/>
      <c r="GZ30" s="8"/>
      <c r="HA30" s="8"/>
      <c r="HB30" s="8"/>
      <c r="HC30" s="8"/>
      <c r="HD30" s="8"/>
      <c r="HE30" s="8"/>
      <c r="HF30" s="8"/>
      <c r="HG30" s="8"/>
      <c r="HH30" s="8"/>
      <c r="HI30" s="8"/>
      <c r="HJ30" s="8"/>
      <c r="HK30" s="8"/>
      <c r="HL30" s="8"/>
    </row>
    <row r="31" spans="2:228">
      <c r="B31" s="1538" t="s">
        <v>246</v>
      </c>
      <c r="C31" s="1530" t="s">
        <v>657</v>
      </c>
      <c r="D31" s="165" t="s">
        <v>655</v>
      </c>
      <c r="E31" s="1069" t="s">
        <v>32</v>
      </c>
      <c r="F31" s="1066">
        <f>_xlfn.XLOOKUP(K31,[1]VIII_CI_A_3_local3!$AI:$AI,[1]VIII_CI_A_3_local3!$S:$S)</f>
        <v>1.43</v>
      </c>
      <c r="G31" s="1067">
        <f>_xlfn.XLOOKUP(K31,[1]VIII_CI_A_3_local3!$AI:$AI,[1]VIII_CI_A_3_local3!$T:$T)</f>
        <v>1.51</v>
      </c>
      <c r="K31" s="1024" t="s">
        <v>2011</v>
      </c>
      <c r="GU31" s="8"/>
      <c r="GV31" s="8"/>
      <c r="GW31" s="8"/>
      <c r="GX31" s="8"/>
      <c r="GY31" s="8"/>
      <c r="GZ31" s="8"/>
      <c r="HA31" s="8"/>
      <c r="HB31" s="8"/>
      <c r="HC31" s="8"/>
      <c r="HD31" s="8"/>
      <c r="HE31" s="8"/>
      <c r="HF31" s="8"/>
      <c r="HG31" s="8"/>
      <c r="HH31" s="8"/>
      <c r="HI31" s="8"/>
      <c r="HJ31" s="8"/>
      <c r="HK31" s="8"/>
      <c r="HL31" s="8"/>
    </row>
    <row r="32" spans="2:228">
      <c r="B32" s="1538"/>
      <c r="C32" s="1531"/>
      <c r="D32" s="345" t="s">
        <v>656</v>
      </c>
      <c r="E32" s="1069" t="s">
        <v>32</v>
      </c>
      <c r="F32" s="1066">
        <f>_xlfn.XLOOKUP(K32,[1]VIII_CI_A_3_local3!$AI:$AI,[1]VIII_CI_A_3_local3!$S:$S)</f>
        <v>1.36</v>
      </c>
      <c r="G32" s="1067">
        <f>_xlfn.XLOOKUP(K32,[1]VIII_CI_A_3_local3!$AI:$AI,[1]VIII_CI_A_3_local3!$T:$T)</f>
        <v>1.43</v>
      </c>
      <c r="K32" s="1024" t="s">
        <v>2012</v>
      </c>
      <c r="GU32" s="8"/>
      <c r="GV32" s="8"/>
      <c r="GW32" s="8"/>
      <c r="GX32" s="8"/>
      <c r="GY32" s="8"/>
      <c r="GZ32" s="8"/>
      <c r="HA32" s="8"/>
      <c r="HB32" s="8"/>
      <c r="HC32" s="8"/>
      <c r="HD32" s="8"/>
      <c r="HE32" s="8"/>
      <c r="HF32" s="8"/>
      <c r="HG32" s="8"/>
      <c r="HH32" s="8"/>
      <c r="HI32" s="8"/>
      <c r="HJ32" s="8"/>
      <c r="HK32" s="8"/>
      <c r="HL32" s="8"/>
    </row>
    <row r="33" spans="2:242">
      <c r="B33" s="1538"/>
      <c r="C33" s="1531"/>
      <c r="D33" s="345" t="s">
        <v>583</v>
      </c>
      <c r="E33" s="1069" t="s">
        <v>32</v>
      </c>
      <c r="F33" s="1066">
        <f>_xlfn.XLOOKUP(K33,[1]VIII_CI_A_3_local3!$AI:$AI,[1]VIII_CI_A_3_local3!$S:$S)</f>
        <v>1.28</v>
      </c>
      <c r="G33" s="1067">
        <f>_xlfn.XLOOKUP(K33,[1]VIII_CI_A_3_local3!$AI:$AI,[1]VIII_CI_A_3_local3!$T:$T)</f>
        <v>1.35</v>
      </c>
      <c r="K33" s="1024" t="s">
        <v>2013</v>
      </c>
      <c r="GU33" s="8"/>
      <c r="GV33" s="8"/>
      <c r="GW33" s="8"/>
      <c r="GX33" s="8"/>
      <c r="GY33" s="8"/>
      <c r="GZ33" s="8"/>
      <c r="HA33" s="8"/>
      <c r="HB33" s="8"/>
      <c r="HC33" s="8"/>
      <c r="HD33" s="8"/>
      <c r="HE33" s="8"/>
      <c r="HF33" s="8"/>
      <c r="HG33" s="8"/>
      <c r="HH33" s="8"/>
      <c r="HI33" s="8"/>
      <c r="HJ33" s="8"/>
      <c r="HK33" s="8"/>
      <c r="HL33" s="8"/>
    </row>
    <row r="34" spans="2:242">
      <c r="B34" s="1538"/>
      <c r="C34" s="1532"/>
      <c r="D34" s="352" t="s">
        <v>34</v>
      </c>
      <c r="E34" s="1069" t="s">
        <v>32</v>
      </c>
      <c r="F34" s="1066">
        <f>_xlfn.XLOOKUP(K34,[1]VIII_CI_A_3_local3!$AI:$AI,[1]VIII_CI_A_3_local3!$S:$S)</f>
        <v>1.25</v>
      </c>
      <c r="G34" s="1067">
        <f>_xlfn.XLOOKUP(K34,[1]VIII_CI_A_3_local3!$AI:$AI,[1]VIII_CI_A_3_local3!$T:$T)</f>
        <v>1.32</v>
      </c>
      <c r="K34" s="1024" t="s">
        <v>2014</v>
      </c>
      <c r="GU34" s="8"/>
      <c r="GV34" s="8"/>
      <c r="GW34" s="8"/>
      <c r="GX34" s="8"/>
      <c r="GY34" s="8"/>
      <c r="GZ34" s="8"/>
      <c r="HA34" s="8"/>
      <c r="HB34" s="8"/>
      <c r="HC34" s="8"/>
      <c r="HD34" s="8"/>
      <c r="HE34" s="8"/>
      <c r="HF34" s="8"/>
      <c r="HG34" s="8"/>
      <c r="HH34" s="8"/>
      <c r="HI34" s="8"/>
      <c r="HJ34" s="8"/>
      <c r="HK34" s="8"/>
      <c r="HL34" s="8"/>
    </row>
    <row r="35" spans="2:242">
      <c r="B35" s="1533" t="s">
        <v>247</v>
      </c>
      <c r="C35" s="1530" t="s">
        <v>2592</v>
      </c>
      <c r="D35" s="165" t="s">
        <v>655</v>
      </c>
      <c r="E35" s="1069" t="s">
        <v>32</v>
      </c>
      <c r="F35" s="1506">
        <f>G31</f>
        <v>1.51</v>
      </c>
      <c r="G35" s="1507"/>
      <c r="GU35" s="8"/>
      <c r="GV35" s="8"/>
      <c r="GW35" s="8"/>
      <c r="GX35" s="8"/>
      <c r="GY35" s="8"/>
      <c r="GZ35" s="8"/>
      <c r="HA35" s="8"/>
      <c r="HB35" s="8"/>
      <c r="HC35" s="8"/>
      <c r="HD35" s="8"/>
      <c r="HE35" s="8"/>
      <c r="HF35" s="8"/>
      <c r="HG35" s="8"/>
      <c r="HH35" s="8"/>
      <c r="HI35" s="8"/>
      <c r="HJ35" s="8"/>
      <c r="HK35" s="8"/>
      <c r="HL35" s="8"/>
    </row>
    <row r="36" spans="2:242">
      <c r="B36" s="1534"/>
      <c r="C36" s="1531"/>
      <c r="D36" s="345" t="s">
        <v>656</v>
      </c>
      <c r="E36" s="1069" t="s">
        <v>32</v>
      </c>
      <c r="F36" s="1506">
        <f>G32</f>
        <v>1.43</v>
      </c>
      <c r="G36" s="1507"/>
      <c r="GU36" s="8"/>
      <c r="GV36" s="8"/>
      <c r="GW36" s="8"/>
      <c r="GX36" s="8"/>
      <c r="GY36" s="8"/>
      <c r="GZ36" s="8"/>
      <c r="HA36" s="8"/>
      <c r="HB36" s="8"/>
      <c r="HC36" s="8"/>
      <c r="HD36" s="8"/>
      <c r="HE36" s="8"/>
      <c r="HF36" s="8"/>
      <c r="HG36" s="8"/>
      <c r="HH36" s="8"/>
      <c r="HI36" s="8"/>
      <c r="HJ36" s="8"/>
      <c r="HK36" s="8"/>
      <c r="HL36" s="8"/>
    </row>
    <row r="37" spans="2:242">
      <c r="B37" s="1534"/>
      <c r="C37" s="1531"/>
      <c r="D37" s="345" t="s">
        <v>583</v>
      </c>
      <c r="E37" s="1069" t="s">
        <v>32</v>
      </c>
      <c r="F37" s="1506">
        <f>G33</f>
        <v>1.35</v>
      </c>
      <c r="G37" s="1507"/>
      <c r="GU37" s="8"/>
      <c r="GV37" s="8"/>
      <c r="GW37" s="8"/>
      <c r="GX37" s="8"/>
      <c r="GY37" s="8"/>
      <c r="GZ37" s="8"/>
      <c r="HA37" s="8"/>
      <c r="HB37" s="8"/>
      <c r="HC37" s="8"/>
      <c r="HD37" s="8"/>
      <c r="HE37" s="8"/>
      <c r="HF37" s="8"/>
      <c r="HG37" s="8"/>
      <c r="HH37" s="8"/>
      <c r="HI37" s="8"/>
      <c r="HJ37" s="8"/>
      <c r="HK37" s="8"/>
      <c r="HL37" s="8"/>
    </row>
    <row r="38" spans="2:242">
      <c r="B38" s="1535"/>
      <c r="C38" s="1532"/>
      <c r="D38" s="352" t="s">
        <v>34</v>
      </c>
      <c r="E38" s="1069" t="s">
        <v>32</v>
      </c>
      <c r="F38" s="1506">
        <f>G34</f>
        <v>1.32</v>
      </c>
      <c r="G38" s="1507"/>
      <c r="GU38" s="8"/>
      <c r="GV38" s="8"/>
      <c r="GW38" s="8"/>
      <c r="GX38" s="8"/>
      <c r="GY38" s="8"/>
      <c r="GZ38" s="8"/>
      <c r="HA38" s="8"/>
      <c r="HB38" s="8"/>
      <c r="HC38" s="8"/>
      <c r="HD38" s="8"/>
      <c r="HE38" s="8"/>
      <c r="HF38" s="8"/>
      <c r="HG38" s="8"/>
      <c r="HH38" s="8"/>
      <c r="HI38" s="8"/>
      <c r="HJ38" s="8"/>
      <c r="HK38" s="8"/>
      <c r="HL38" s="8"/>
    </row>
    <row r="39" spans="2:242" s="30" customFormat="1">
      <c r="B39" s="1538" t="s">
        <v>248</v>
      </c>
      <c r="C39" s="1530" t="s">
        <v>674</v>
      </c>
      <c r="D39" s="165" t="s">
        <v>655</v>
      </c>
      <c r="E39" s="1069" t="s">
        <v>33</v>
      </c>
      <c r="F39" s="1039">
        <f>_xlfn.XLOOKUP(K39,[1]VIII_CI_A_3_local3!$AI:$AI,[1]VIII_CI_A_3_local3!$S:$S)</f>
        <v>1.38</v>
      </c>
      <c r="G39" s="1039">
        <f>_xlfn.XLOOKUP(K39,[1]VIII_CI_A_3_local3!$AI:$AI,[1]VIII_CI_A_3_local3!$T:$T)</f>
        <v>1.45</v>
      </c>
      <c r="H39" s="72"/>
      <c r="I39" s="72"/>
      <c r="J39" s="72"/>
      <c r="K39" s="1083" t="s">
        <v>2015</v>
      </c>
      <c r="O39" s="144"/>
      <c r="P39" s="144"/>
      <c r="T39" s="101"/>
      <c r="U39" s="101"/>
      <c r="HM39" s="8"/>
      <c r="HN39" s="8"/>
      <c r="HO39" s="8"/>
      <c r="HP39" s="8"/>
      <c r="HQ39" s="8"/>
      <c r="HR39" s="8"/>
      <c r="HS39" s="8"/>
      <c r="HT39" s="8"/>
      <c r="HU39" s="8"/>
      <c r="HV39" s="8"/>
      <c r="HW39" s="8"/>
      <c r="HX39" s="8"/>
      <c r="HY39" s="8"/>
      <c r="HZ39" s="8"/>
      <c r="IA39" s="8"/>
      <c r="IB39" s="8"/>
      <c r="IC39" s="8"/>
      <c r="ID39" s="8"/>
      <c r="IE39" s="8"/>
      <c r="IF39" s="8"/>
      <c r="IG39" s="8"/>
      <c r="IH39" s="8"/>
    </row>
    <row r="40" spans="2:242" s="30" customFormat="1">
      <c r="B40" s="1538"/>
      <c r="C40" s="1531"/>
      <c r="D40" s="355" t="s">
        <v>656</v>
      </c>
      <c r="E40" s="1069" t="s">
        <v>33</v>
      </c>
      <c r="F40" s="1039">
        <f>_xlfn.XLOOKUP(K40,[1]VIII_CI_A_3_local3!$AI:$AI,[1]VIII_CI_A_3_local3!$S:$S)</f>
        <v>1.31</v>
      </c>
      <c r="G40" s="1039">
        <f>_xlfn.XLOOKUP(K40,[1]VIII_CI_A_3_local3!$AI:$AI,[1]VIII_CI_A_3_local3!$T:$T)</f>
        <v>1.38</v>
      </c>
      <c r="H40" s="72"/>
      <c r="I40" s="72"/>
      <c r="J40" s="72"/>
      <c r="K40" s="1083" t="s">
        <v>2016</v>
      </c>
      <c r="O40" s="144"/>
      <c r="P40" s="144"/>
      <c r="T40" s="101"/>
      <c r="U40" s="101"/>
      <c r="HM40" s="8"/>
      <c r="HN40" s="8"/>
      <c r="HO40" s="8"/>
      <c r="HP40" s="8"/>
      <c r="HQ40" s="8"/>
      <c r="HR40" s="8"/>
      <c r="HS40" s="8"/>
      <c r="HT40" s="8"/>
      <c r="HU40" s="8"/>
      <c r="HV40" s="8"/>
      <c r="HW40" s="8"/>
      <c r="HX40" s="8"/>
      <c r="HY40" s="8"/>
      <c r="HZ40" s="8"/>
      <c r="IA40" s="8"/>
      <c r="IB40" s="8"/>
      <c r="IC40" s="8"/>
      <c r="ID40" s="8"/>
      <c r="IE40" s="8"/>
      <c r="IF40" s="8"/>
      <c r="IG40" s="8"/>
      <c r="IH40" s="8"/>
    </row>
    <row r="41" spans="2:242" s="30" customFormat="1">
      <c r="B41" s="1538"/>
      <c r="C41" s="1531"/>
      <c r="D41" s="355" t="s">
        <v>583</v>
      </c>
      <c r="E41" s="1069" t="s">
        <v>33</v>
      </c>
      <c r="F41" s="1039">
        <f>_xlfn.XLOOKUP(K41,[1]VIII_CI_A_3_local3!$AI:$AI,[1]VIII_CI_A_3_local3!$S:$S)</f>
        <v>1.24</v>
      </c>
      <c r="G41" s="1039">
        <f>_xlfn.XLOOKUP(K41,[1]VIII_CI_A_3_local3!$AI:$AI,[1]VIII_CI_A_3_local3!$T:$T)</f>
        <v>1.31</v>
      </c>
      <c r="H41" s="72"/>
      <c r="I41" s="72"/>
      <c r="J41" s="72"/>
      <c r="K41" s="1083" t="s">
        <v>2017</v>
      </c>
      <c r="O41" s="144"/>
      <c r="P41" s="144"/>
      <c r="T41" s="101"/>
      <c r="U41" s="101"/>
      <c r="HM41" s="8"/>
      <c r="HN41" s="8"/>
      <c r="HO41" s="8"/>
      <c r="HP41" s="8"/>
      <c r="HQ41" s="8"/>
      <c r="HR41" s="8"/>
      <c r="HS41" s="8"/>
      <c r="HT41" s="8"/>
      <c r="HU41" s="8"/>
      <c r="HV41" s="8"/>
      <c r="HW41" s="8"/>
      <c r="HX41" s="8"/>
      <c r="HY41" s="8"/>
      <c r="HZ41" s="8"/>
      <c r="IA41" s="8"/>
      <c r="IB41" s="8"/>
      <c r="IC41" s="8"/>
      <c r="ID41" s="8"/>
      <c r="IE41" s="8"/>
      <c r="IF41" s="8"/>
      <c r="IG41" s="8"/>
      <c r="IH41" s="8"/>
    </row>
    <row r="42" spans="2:242" s="30" customFormat="1">
      <c r="B42" s="1538"/>
      <c r="C42" s="1532"/>
      <c r="D42" s="355" t="s">
        <v>34</v>
      </c>
      <c r="E42" s="1069" t="s">
        <v>33</v>
      </c>
      <c r="F42" s="1039">
        <f>_xlfn.XLOOKUP(K42,[1]VIII_CI_A_3_local3!$AI:$AI,[1]VIII_CI_A_3_local3!$S:$S)</f>
        <v>1.21</v>
      </c>
      <c r="G42" s="1039">
        <f>_xlfn.XLOOKUP(K42,[1]VIII_CI_A_3_local3!$AI:$AI,[1]VIII_CI_A_3_local3!$T:$T)</f>
        <v>1.27</v>
      </c>
      <c r="H42" s="72"/>
      <c r="I42" s="72"/>
      <c r="J42" s="72"/>
      <c r="K42" s="1083" t="s">
        <v>2018</v>
      </c>
      <c r="O42" s="144"/>
      <c r="P42" s="144"/>
      <c r="T42" s="101"/>
      <c r="U42" s="101"/>
      <c r="HM42" s="8"/>
      <c r="HN42" s="8"/>
      <c r="HO42" s="8"/>
      <c r="HP42" s="8"/>
      <c r="HQ42" s="8"/>
      <c r="HR42" s="8"/>
      <c r="HS42" s="8"/>
      <c r="HT42" s="8"/>
      <c r="HU42" s="8"/>
      <c r="HV42" s="8"/>
      <c r="HW42" s="8"/>
      <c r="HX42" s="8"/>
      <c r="HY42" s="8"/>
      <c r="HZ42" s="8"/>
      <c r="IA42" s="8"/>
      <c r="IB42" s="8"/>
      <c r="IC42" s="8"/>
      <c r="ID42" s="8"/>
      <c r="IE42" s="8"/>
      <c r="IF42" s="8"/>
      <c r="IG42" s="8"/>
      <c r="IH42" s="8"/>
    </row>
    <row r="43" spans="2:242" s="30" customFormat="1">
      <c r="B43" s="1533" t="s">
        <v>249</v>
      </c>
      <c r="C43" s="1530" t="s">
        <v>2592</v>
      </c>
      <c r="D43" s="355" t="s">
        <v>655</v>
      </c>
      <c r="E43" s="1069" t="s">
        <v>33</v>
      </c>
      <c r="F43" s="1506">
        <f>G39</f>
        <v>1.45</v>
      </c>
      <c r="G43" s="1507"/>
      <c r="H43" s="72"/>
      <c r="I43" s="72"/>
      <c r="J43" s="72"/>
      <c r="K43" s="769" t="s">
        <v>2015</v>
      </c>
      <c r="O43" s="144"/>
      <c r="P43" s="144"/>
      <c r="T43" s="101"/>
      <c r="U43" s="101"/>
      <c r="HM43" s="8"/>
      <c r="HN43" s="8"/>
      <c r="HO43" s="8"/>
      <c r="HP43" s="8"/>
      <c r="HQ43" s="8"/>
      <c r="HR43" s="8"/>
      <c r="HS43" s="8"/>
      <c r="HT43" s="8"/>
      <c r="HU43" s="8"/>
      <c r="HV43" s="8"/>
      <c r="HW43" s="8"/>
      <c r="HX43" s="8"/>
      <c r="HY43" s="8"/>
      <c r="HZ43" s="8"/>
      <c r="IA43" s="8"/>
      <c r="IB43" s="8"/>
      <c r="IC43" s="8"/>
      <c r="ID43" s="8"/>
      <c r="IE43" s="8"/>
      <c r="IF43" s="8"/>
      <c r="IG43" s="8"/>
      <c r="IH43" s="8"/>
    </row>
    <row r="44" spans="2:242" s="30" customFormat="1">
      <c r="B44" s="1534"/>
      <c r="C44" s="1531"/>
      <c r="D44" s="355" t="s">
        <v>656</v>
      </c>
      <c r="E44" s="1069" t="s">
        <v>33</v>
      </c>
      <c r="F44" s="1506">
        <f>G40</f>
        <v>1.38</v>
      </c>
      <c r="G44" s="1507"/>
      <c r="H44" s="72"/>
      <c r="I44" s="72"/>
      <c r="J44" s="72"/>
      <c r="K44" s="769" t="s">
        <v>2016</v>
      </c>
      <c r="O44" s="144"/>
      <c r="P44" s="144"/>
      <c r="T44" s="101"/>
      <c r="U44" s="101"/>
      <c r="HM44" s="8"/>
      <c r="HN44" s="8"/>
      <c r="HO44" s="8"/>
      <c r="HP44" s="8"/>
      <c r="HQ44" s="8"/>
      <c r="HR44" s="8"/>
      <c r="HS44" s="8"/>
      <c r="HT44" s="8"/>
      <c r="HU44" s="8"/>
      <c r="HV44" s="8"/>
      <c r="HW44" s="8"/>
      <c r="HX44" s="8"/>
      <c r="HY44" s="8"/>
      <c r="HZ44" s="8"/>
      <c r="IA44" s="8"/>
      <c r="IB44" s="8"/>
      <c r="IC44" s="8"/>
      <c r="ID44" s="8"/>
      <c r="IE44" s="8"/>
      <c r="IF44" s="8"/>
      <c r="IG44" s="8"/>
      <c r="IH44" s="8"/>
    </row>
    <row r="45" spans="2:242" s="30" customFormat="1">
      <c r="B45" s="1534"/>
      <c r="C45" s="1531"/>
      <c r="D45" s="355" t="s">
        <v>583</v>
      </c>
      <c r="E45" s="1069" t="s">
        <v>33</v>
      </c>
      <c r="F45" s="1506">
        <f>G41</f>
        <v>1.31</v>
      </c>
      <c r="G45" s="1507"/>
      <c r="H45" s="72"/>
      <c r="I45" s="72"/>
      <c r="J45" s="72"/>
      <c r="K45" s="769" t="s">
        <v>2017</v>
      </c>
      <c r="O45" s="144"/>
      <c r="P45" s="144"/>
      <c r="T45" s="101"/>
      <c r="U45" s="101"/>
      <c r="HM45" s="8"/>
      <c r="HN45" s="8"/>
      <c r="HO45" s="8"/>
      <c r="HP45" s="8"/>
      <c r="HQ45" s="8"/>
      <c r="HR45" s="8"/>
      <c r="HS45" s="8"/>
      <c r="HT45" s="8"/>
      <c r="HU45" s="8"/>
      <c r="HV45" s="8"/>
      <c r="HW45" s="8"/>
      <c r="HX45" s="8"/>
      <c r="HY45" s="8"/>
      <c r="HZ45" s="8"/>
      <c r="IA45" s="8"/>
      <c r="IB45" s="8"/>
      <c r="IC45" s="8"/>
      <c r="ID45" s="8"/>
      <c r="IE45" s="8"/>
      <c r="IF45" s="8"/>
      <c r="IG45" s="8"/>
      <c r="IH45" s="8"/>
    </row>
    <row r="46" spans="2:242" s="30" customFormat="1">
      <c r="B46" s="1535"/>
      <c r="C46" s="1532"/>
      <c r="D46" s="355" t="s">
        <v>34</v>
      </c>
      <c r="E46" s="1069" t="s">
        <v>33</v>
      </c>
      <c r="F46" s="1506">
        <f>G42</f>
        <v>1.27</v>
      </c>
      <c r="G46" s="1507"/>
      <c r="H46" s="72"/>
      <c r="I46" s="72"/>
      <c r="J46" s="72"/>
      <c r="K46" s="769" t="s">
        <v>2018</v>
      </c>
      <c r="O46" s="144"/>
      <c r="P46" s="144"/>
      <c r="T46" s="101"/>
      <c r="U46" s="101"/>
      <c r="HM46" s="8"/>
      <c r="HN46" s="8"/>
      <c r="HO46" s="8"/>
      <c r="HP46" s="8"/>
      <c r="HQ46" s="8"/>
      <c r="HR46" s="8"/>
      <c r="HS46" s="8"/>
      <c r="HT46" s="8"/>
      <c r="HU46" s="8"/>
      <c r="HV46" s="8"/>
      <c r="HW46" s="8"/>
      <c r="HX46" s="8"/>
      <c r="HY46" s="8"/>
      <c r="HZ46" s="8"/>
      <c r="IA46" s="8"/>
      <c r="IB46" s="8"/>
      <c r="IC46" s="8"/>
      <c r="ID46" s="8"/>
      <c r="IE46" s="8"/>
      <c r="IF46" s="8"/>
      <c r="IG46" s="8"/>
      <c r="IH46" s="8"/>
    </row>
    <row r="47" spans="2:242">
      <c r="B47" s="1519" t="s">
        <v>2474</v>
      </c>
      <c r="C47" s="1521"/>
      <c r="D47" s="1521"/>
      <c r="E47" s="1520"/>
      <c r="F47" s="1519" t="s">
        <v>19</v>
      </c>
      <c r="G47" s="1520"/>
      <c r="GU47" s="8"/>
      <c r="GV47" s="8"/>
      <c r="GW47" s="8"/>
      <c r="GX47" s="8"/>
      <c r="GY47" s="8"/>
      <c r="GZ47" s="8"/>
      <c r="HA47" s="8"/>
      <c r="HB47" s="8"/>
      <c r="HC47" s="8"/>
      <c r="HD47" s="8"/>
      <c r="HE47" s="8"/>
      <c r="HF47" s="8"/>
      <c r="HG47" s="8"/>
      <c r="HH47" s="8"/>
      <c r="HI47" s="8"/>
      <c r="HJ47" s="8"/>
      <c r="HK47" s="8"/>
      <c r="HL47" s="8"/>
    </row>
    <row r="48" spans="2:242">
      <c r="B48" s="1495" t="s">
        <v>250</v>
      </c>
      <c r="C48" s="1157" t="s">
        <v>963</v>
      </c>
      <c r="D48" s="165" t="s">
        <v>655</v>
      </c>
      <c r="E48" s="130" t="s">
        <v>7</v>
      </c>
      <c r="F48" s="409">
        <f>F23</f>
        <v>1.81</v>
      </c>
      <c r="G48" s="409">
        <f>G23</f>
        <v>1.91</v>
      </c>
      <c r="GU48" s="8"/>
      <c r="GV48" s="8"/>
      <c r="GW48" s="8"/>
      <c r="GX48" s="8"/>
      <c r="GY48" s="8"/>
      <c r="GZ48" s="8"/>
      <c r="HA48" s="8"/>
      <c r="HB48" s="8"/>
      <c r="HC48" s="8"/>
      <c r="HD48" s="8"/>
      <c r="HE48" s="8"/>
      <c r="HF48" s="8"/>
      <c r="HG48" s="8"/>
      <c r="HH48" s="8"/>
      <c r="HI48" s="8"/>
      <c r="HJ48" s="8"/>
      <c r="HK48" s="8"/>
      <c r="HL48" s="8"/>
    </row>
    <row r="49" spans="1:242">
      <c r="B49" s="1493"/>
      <c r="C49" s="1158"/>
      <c r="D49" s="345" t="s">
        <v>656</v>
      </c>
      <c r="E49" s="130" t="s">
        <v>7</v>
      </c>
      <c r="F49" s="409">
        <f>F24</f>
        <v>1.72</v>
      </c>
      <c r="G49" s="409">
        <f t="shared" ref="G49" si="1">G24</f>
        <v>1.81</v>
      </c>
      <c r="GU49" s="8"/>
      <c r="GV49" s="8"/>
      <c r="GW49" s="8"/>
      <c r="GX49" s="8"/>
      <c r="GY49" s="8"/>
      <c r="GZ49" s="8"/>
      <c r="HA49" s="8"/>
      <c r="HB49" s="8"/>
      <c r="HC49" s="8"/>
      <c r="HD49" s="8"/>
      <c r="HE49" s="8"/>
      <c r="HF49" s="8"/>
      <c r="HG49" s="8"/>
      <c r="HH49" s="8"/>
      <c r="HI49" s="8"/>
      <c r="HJ49" s="8"/>
      <c r="HK49" s="8"/>
      <c r="HL49" s="8"/>
    </row>
    <row r="50" spans="1:242">
      <c r="B50" s="1493"/>
      <c r="C50" s="1158"/>
      <c r="D50" s="345" t="s">
        <v>583</v>
      </c>
      <c r="E50" s="130" t="s">
        <v>7</v>
      </c>
      <c r="F50" s="409">
        <f t="shared" ref="F50:G50" si="2">F25</f>
        <v>1.56</v>
      </c>
      <c r="G50" s="409">
        <f t="shared" si="2"/>
        <v>1.64</v>
      </c>
      <c r="GU50" s="8"/>
      <c r="GV50" s="8"/>
      <c r="GW50" s="8"/>
      <c r="GX50" s="8"/>
      <c r="GY50" s="8"/>
      <c r="GZ50" s="8"/>
      <c r="HA50" s="8"/>
      <c r="HB50" s="8"/>
      <c r="HC50" s="8"/>
      <c r="HD50" s="8"/>
      <c r="HE50" s="8"/>
      <c r="HF50" s="8"/>
      <c r="HG50" s="8"/>
      <c r="HH50" s="8"/>
      <c r="HI50" s="8"/>
      <c r="HJ50" s="8"/>
      <c r="HK50" s="8"/>
      <c r="HL50" s="8"/>
    </row>
    <row r="51" spans="1:242">
      <c r="B51" s="1494"/>
      <c r="C51" s="1159"/>
      <c r="D51" s="352" t="s">
        <v>34</v>
      </c>
      <c r="E51" s="130" t="s">
        <v>7</v>
      </c>
      <c r="F51" s="409">
        <f t="shared" ref="F51:G51" si="3">F26</f>
        <v>1.43</v>
      </c>
      <c r="G51" s="409">
        <f t="shared" si="3"/>
        <v>1.5</v>
      </c>
      <c r="GU51" s="8"/>
      <c r="GV51" s="8"/>
      <c r="GW51" s="8"/>
      <c r="GX51" s="8"/>
      <c r="GY51" s="8"/>
      <c r="GZ51" s="8"/>
      <c r="HA51" s="8"/>
      <c r="HB51" s="8"/>
      <c r="HC51" s="8"/>
      <c r="HD51" s="8"/>
      <c r="HE51" s="8"/>
      <c r="HF51" s="8"/>
      <c r="HG51" s="8"/>
      <c r="HH51" s="8"/>
      <c r="HI51" s="8"/>
      <c r="HJ51" s="8"/>
      <c r="HK51" s="8"/>
      <c r="HL51" s="8"/>
    </row>
    <row r="52" spans="1:242" ht="15">
      <c r="A52" s="30"/>
      <c r="B52" s="69" t="s">
        <v>12</v>
      </c>
      <c r="C52" s="164"/>
      <c r="D52" s="163"/>
      <c r="E52" s="74"/>
      <c r="F52" s="632"/>
      <c r="G52" s="633"/>
      <c r="I52" s="172"/>
      <c r="Q52" s="101"/>
      <c r="HJ52" s="8"/>
      <c r="HK52" s="8"/>
      <c r="HL52" s="8"/>
    </row>
    <row r="53" spans="1:242">
      <c r="A53" s="30"/>
      <c r="B53" s="1486" t="s">
        <v>2706</v>
      </c>
      <c r="C53" s="1486"/>
      <c r="D53" s="1486"/>
      <c r="E53" s="1486"/>
      <c r="F53" s="1486"/>
      <c r="G53" s="1486"/>
      <c r="I53" s="172"/>
      <c r="Q53" s="101"/>
      <c r="HJ53" s="8"/>
      <c r="HK53" s="8"/>
      <c r="HL53" s="8"/>
    </row>
    <row r="54" spans="1:242" ht="33" customHeight="1">
      <c r="A54" s="30"/>
      <c r="B54" s="1486" t="s">
        <v>2854</v>
      </c>
      <c r="C54" s="1486"/>
      <c r="D54" s="1486"/>
      <c r="E54" s="1486"/>
      <c r="F54" s="1486"/>
      <c r="G54" s="1486"/>
      <c r="I54" s="172"/>
      <c r="Q54" s="101"/>
      <c r="HJ54" s="8"/>
      <c r="HK54" s="8"/>
      <c r="HL54" s="8"/>
    </row>
    <row r="55" spans="1:242" s="30" customFormat="1" ht="52.5" customHeight="1">
      <c r="A55" s="72"/>
      <c r="B55" s="1486" t="s">
        <v>2505</v>
      </c>
      <c r="C55" s="1486"/>
      <c r="D55" s="1486"/>
      <c r="E55" s="1486"/>
      <c r="F55" s="1486"/>
      <c r="G55" s="1486"/>
      <c r="H55" s="72"/>
      <c r="I55" s="72"/>
      <c r="J55" s="72"/>
      <c r="K55" s="72"/>
      <c r="T55" s="101"/>
      <c r="U55" s="101"/>
      <c r="HM55" s="8"/>
      <c r="HN55" s="8"/>
      <c r="HO55" s="8"/>
      <c r="HP55" s="8"/>
      <c r="HQ55" s="8"/>
      <c r="HR55" s="8"/>
      <c r="HS55" s="8"/>
      <c r="HT55" s="8"/>
      <c r="HU55" s="8"/>
      <c r="HV55" s="8"/>
      <c r="HW55" s="8"/>
      <c r="HX55" s="8"/>
      <c r="HY55" s="8"/>
      <c r="HZ55" s="8"/>
      <c r="IA55" s="8"/>
      <c r="IB55" s="8"/>
      <c r="IC55" s="8"/>
      <c r="ID55" s="8"/>
      <c r="IE55" s="8"/>
      <c r="IF55" s="8"/>
      <c r="IG55" s="8"/>
      <c r="IH55" s="8"/>
    </row>
    <row r="56" spans="1:242" s="30" customFormat="1" ht="13.35" customHeight="1">
      <c r="A56" s="72"/>
      <c r="B56" s="1486" t="s">
        <v>2826</v>
      </c>
      <c r="C56" s="1486"/>
      <c r="D56" s="1486"/>
      <c r="E56" s="1486"/>
      <c r="F56" s="1486"/>
      <c r="H56" s="72"/>
      <c r="I56" s="72"/>
      <c r="J56" s="72"/>
      <c r="K56" s="72"/>
      <c r="T56" s="101"/>
      <c r="U56" s="101"/>
      <c r="HM56" s="8"/>
      <c r="HN56" s="8"/>
      <c r="HO56" s="8"/>
      <c r="HP56" s="8"/>
      <c r="HQ56" s="8"/>
      <c r="HR56" s="8"/>
      <c r="HS56" s="8"/>
      <c r="HT56" s="8"/>
      <c r="HU56" s="8"/>
      <c r="HV56" s="8"/>
      <c r="HW56" s="8"/>
      <c r="HX56" s="8"/>
      <c r="HY56" s="8"/>
      <c r="HZ56" s="8"/>
      <c r="IA56" s="8"/>
      <c r="IB56" s="8"/>
      <c r="IC56" s="8"/>
      <c r="ID56" s="8"/>
      <c r="IE56" s="8"/>
      <c r="IF56" s="8"/>
      <c r="IG56" s="8"/>
      <c r="IH56" s="8"/>
    </row>
    <row r="57" spans="1:242" s="30" customFormat="1" ht="13.35" customHeight="1">
      <c r="A57" s="72"/>
      <c r="B57" s="1486" t="s">
        <v>2506</v>
      </c>
      <c r="C57" s="1486"/>
      <c r="D57" s="1486"/>
      <c r="E57" s="1486"/>
      <c r="F57" s="1486"/>
      <c r="G57" s="1486"/>
      <c r="H57" s="72"/>
      <c r="I57" s="72"/>
      <c r="J57" s="72"/>
      <c r="K57" s="72"/>
      <c r="T57" s="101"/>
      <c r="U57" s="101"/>
      <c r="HM57" s="8"/>
      <c r="HN57" s="8"/>
      <c r="HO57" s="8"/>
      <c r="HP57" s="8"/>
      <c r="HQ57" s="8"/>
      <c r="HR57" s="8"/>
      <c r="HS57" s="8"/>
      <c r="HT57" s="8"/>
      <c r="HU57" s="8"/>
      <c r="HV57" s="8"/>
      <c r="HW57" s="8"/>
      <c r="HX57" s="8"/>
      <c r="HY57" s="8"/>
      <c r="HZ57" s="8"/>
      <c r="IA57" s="8"/>
      <c r="IB57" s="8"/>
      <c r="IC57" s="8"/>
      <c r="ID57" s="8"/>
      <c r="IE57" s="8"/>
      <c r="IF57" s="8"/>
      <c r="IG57" s="8"/>
      <c r="IH57" s="8"/>
    </row>
    <row r="58" spans="1:242" s="30" customFormat="1" ht="15" customHeight="1">
      <c r="B58" s="150"/>
      <c r="C58" s="150"/>
      <c r="D58" s="150"/>
      <c r="HM58" s="8"/>
      <c r="HN58" s="8"/>
      <c r="HO58" s="8"/>
      <c r="HP58" s="8"/>
      <c r="HQ58" s="8"/>
      <c r="HR58" s="8"/>
      <c r="HS58" s="8"/>
      <c r="HT58" s="8"/>
      <c r="HU58" s="8"/>
      <c r="HV58" s="8"/>
      <c r="HW58" s="8"/>
      <c r="HX58" s="8"/>
      <c r="HY58" s="8"/>
      <c r="HZ58" s="8"/>
      <c r="IA58" s="8"/>
      <c r="IB58" s="8"/>
      <c r="IC58" s="8"/>
      <c r="ID58" s="8"/>
      <c r="IE58" s="8"/>
      <c r="IF58" s="8"/>
      <c r="IG58" s="8"/>
      <c r="IH58" s="8"/>
    </row>
    <row r="59" spans="1:242" s="30" customFormat="1" ht="24" customHeight="1">
      <c r="B59" s="32"/>
      <c r="C59" s="32"/>
      <c r="D59" s="32"/>
      <c r="E59" s="32"/>
      <c r="F59" s="32"/>
      <c r="G59" s="150"/>
      <c r="H59" s="150"/>
      <c r="I59" s="150"/>
      <c r="J59" s="150"/>
      <c r="K59" s="150"/>
      <c r="HM59" s="8"/>
      <c r="HN59" s="8"/>
      <c r="HO59" s="8"/>
      <c r="HP59" s="8"/>
      <c r="HQ59" s="8"/>
      <c r="HR59" s="8"/>
      <c r="HS59" s="8"/>
      <c r="HT59" s="8"/>
      <c r="HU59" s="8"/>
      <c r="HV59" s="8"/>
      <c r="HW59" s="8"/>
      <c r="HX59" s="8"/>
      <c r="HY59" s="8"/>
      <c r="HZ59" s="8"/>
      <c r="IA59" s="8"/>
      <c r="IB59" s="8"/>
      <c r="IC59" s="8"/>
      <c r="ID59" s="8"/>
      <c r="IE59" s="8"/>
      <c r="IF59" s="8"/>
      <c r="IG59" s="8"/>
      <c r="IH59" s="8"/>
    </row>
    <row r="60" spans="1:242" s="30" customFormat="1">
      <c r="HM60" s="8"/>
      <c r="HN60" s="8"/>
      <c r="HO60" s="8"/>
      <c r="HP60" s="8"/>
      <c r="HQ60" s="8"/>
      <c r="HR60" s="8"/>
      <c r="HS60" s="8"/>
      <c r="HT60" s="8"/>
      <c r="HU60" s="8"/>
      <c r="HV60" s="8"/>
      <c r="HW60" s="8"/>
      <c r="HX60" s="8"/>
      <c r="HY60" s="8"/>
      <c r="HZ60" s="8"/>
      <c r="IA60" s="8"/>
      <c r="IB60" s="8"/>
      <c r="IC60" s="8"/>
      <c r="ID60" s="8"/>
      <c r="IE60" s="8"/>
      <c r="IF60" s="8"/>
      <c r="IG60" s="8"/>
      <c r="IH60" s="8"/>
    </row>
    <row r="62" spans="1:242" s="30" customFormat="1">
      <c r="B62" s="119"/>
      <c r="C62" s="119"/>
      <c r="D62" s="119"/>
      <c r="E62" s="119"/>
      <c r="F62" s="119"/>
      <c r="G62" s="119"/>
      <c r="H62" s="119"/>
      <c r="I62" s="164"/>
      <c r="J62" s="164"/>
      <c r="K62" s="164"/>
      <c r="HM62" s="8"/>
      <c r="HN62" s="8"/>
      <c r="HO62" s="8"/>
      <c r="HP62" s="8"/>
      <c r="HQ62" s="8"/>
      <c r="HR62" s="8"/>
      <c r="HS62" s="8"/>
      <c r="HT62" s="8"/>
      <c r="HU62" s="8"/>
      <c r="HV62" s="8"/>
      <c r="HW62" s="8"/>
      <c r="HX62" s="8"/>
      <c r="HY62" s="8"/>
      <c r="HZ62" s="8"/>
      <c r="IA62" s="8"/>
      <c r="IB62" s="8"/>
      <c r="IC62" s="8"/>
      <c r="ID62" s="8"/>
      <c r="IE62" s="8"/>
      <c r="IF62" s="8"/>
      <c r="IG62" s="8"/>
      <c r="IH62" s="8"/>
    </row>
    <row r="63" spans="1:242">
      <c r="B63" s="119"/>
      <c r="C63" s="119"/>
      <c r="D63" s="119"/>
      <c r="E63" s="119"/>
      <c r="F63" s="119"/>
      <c r="G63" s="119"/>
      <c r="H63" s="119"/>
      <c r="I63" s="118"/>
      <c r="K63" s="70"/>
    </row>
    <row r="64" spans="1:242">
      <c r="I64" s="118"/>
      <c r="K64" s="70"/>
    </row>
    <row r="65" spans="9:11">
      <c r="I65" s="118"/>
      <c r="K65" s="70"/>
    </row>
    <row r="66" spans="9:11">
      <c r="I66" s="69"/>
      <c r="J66" s="150"/>
      <c r="K66" s="70"/>
    </row>
    <row r="67" spans="9:11">
      <c r="K67" s="74"/>
    </row>
    <row r="68" spans="9:11">
      <c r="I68" s="70"/>
      <c r="J68" s="118"/>
      <c r="K68" s="70"/>
    </row>
  </sheetData>
  <mergeCells count="48">
    <mergeCell ref="F8:G8"/>
    <mergeCell ref="B27:B30"/>
    <mergeCell ref="C27:C30"/>
    <mergeCell ref="B20:B22"/>
    <mergeCell ref="B23:B26"/>
    <mergeCell ref="C23:C26"/>
    <mergeCell ref="C20:C22"/>
    <mergeCell ref="B19:E19"/>
    <mergeCell ref="F27:G27"/>
    <mergeCell ref="F28:G28"/>
    <mergeCell ref="F29:G29"/>
    <mergeCell ref="F30:G30"/>
    <mergeCell ref="C39:C42"/>
    <mergeCell ref="B43:B46"/>
    <mergeCell ref="C43:C46"/>
    <mergeCell ref="B53:G53"/>
    <mergeCell ref="B47:E47"/>
    <mergeCell ref="F47:G47"/>
    <mergeCell ref="B48:B51"/>
    <mergeCell ref="C48:C51"/>
    <mergeCell ref="F43:G43"/>
    <mergeCell ref="F44:G44"/>
    <mergeCell ref="F45:G45"/>
    <mergeCell ref="F46:G46"/>
    <mergeCell ref="B55:G55"/>
    <mergeCell ref="B56:F56"/>
    <mergeCell ref="B57:G57"/>
    <mergeCell ref="A1:G1"/>
    <mergeCell ref="A2:G2"/>
    <mergeCell ref="A3:G3"/>
    <mergeCell ref="A4:G4"/>
    <mergeCell ref="B6:B7"/>
    <mergeCell ref="C6:C7"/>
    <mergeCell ref="D6:D7"/>
    <mergeCell ref="E6:E7"/>
    <mergeCell ref="F6:G6"/>
    <mergeCell ref="B39:B42"/>
    <mergeCell ref="F19:G19"/>
    <mergeCell ref="B8:E8"/>
    <mergeCell ref="B54:G54"/>
    <mergeCell ref="B31:B34"/>
    <mergeCell ref="C31:C34"/>
    <mergeCell ref="B35:B38"/>
    <mergeCell ref="C35:C38"/>
    <mergeCell ref="F35:G35"/>
    <mergeCell ref="F36:G36"/>
    <mergeCell ref="F37:G37"/>
    <mergeCell ref="F38:G38"/>
  </mergeCells>
  <pageMargins left="0.47244094488188998" right="0.196850393700787" top="0.47244094488188998" bottom="0.39370078740157499" header="0.31496062992126" footer="0.196850393700787"/>
  <pageSetup paperSize="9" firstPageNumber="140" fitToHeight="0" orientation="portrait" useFirstPageNumber="1" r:id="rId1"/>
  <headerFooter alignWithMargins="0">
    <oddHeader>&amp;CDRAFT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tabColor rgb="FF00B050"/>
    <pageSetUpPr fitToPage="1"/>
  </sheetPr>
  <dimension ref="A1:HX35"/>
  <sheetViews>
    <sheetView zoomScale="85" zoomScaleNormal="85" workbookViewId="0">
      <selection activeCell="E29" sqref="E29:F29"/>
    </sheetView>
  </sheetViews>
  <sheetFormatPr defaultColWidth="10.28515625" defaultRowHeight="12.75"/>
  <cols>
    <col min="1" max="1" width="12" style="30" customWidth="1"/>
    <col min="2" max="2" width="4.42578125" style="87" customWidth="1"/>
    <col min="3" max="3" width="40.42578125" style="30" customWidth="1"/>
    <col min="4" max="4" width="9" style="71" customWidth="1"/>
    <col min="5" max="5" width="9.28515625" style="30" customWidth="1"/>
    <col min="6" max="6" width="11.85546875" style="30" customWidth="1"/>
    <col min="7" max="7" width="7.85546875" style="30" customWidth="1"/>
    <col min="8" max="8" width="10.28515625" style="30"/>
    <col min="9" max="10" width="10.28515625" style="30" hidden="1" customWidth="1"/>
    <col min="11" max="11" width="16" style="30" hidden="1" customWidth="1"/>
    <col min="12" max="16384" width="10.28515625" style="30"/>
  </cols>
  <sheetData>
    <row r="1" spans="1:11" ht="15.75">
      <c r="A1" s="1202" t="s">
        <v>0</v>
      </c>
      <c r="B1" s="1202"/>
      <c r="C1" s="1202"/>
      <c r="D1" s="1202"/>
      <c r="E1" s="1202"/>
      <c r="F1" s="1202"/>
      <c r="G1" s="1202"/>
      <c r="H1" s="1202"/>
    </row>
    <row r="2" spans="1:11" ht="12.75" customHeight="1">
      <c r="C2" s="251"/>
    </row>
    <row r="3" spans="1:11" ht="14.25" customHeight="1">
      <c r="A3" s="1203" t="s">
        <v>39</v>
      </c>
      <c r="B3" s="1203"/>
      <c r="C3" s="1203"/>
      <c r="D3" s="1203"/>
      <c r="E3" s="1203"/>
      <c r="F3" s="1203"/>
      <c r="G3" s="1203"/>
      <c r="H3" s="1203"/>
    </row>
    <row r="4" spans="1:11" ht="12.75" customHeight="1">
      <c r="B4" s="118"/>
      <c r="D4" s="281"/>
    </row>
    <row r="5" spans="1:11" ht="14.25" customHeight="1">
      <c r="B5" s="35"/>
      <c r="C5" s="34"/>
      <c r="D5" s="282"/>
    </row>
    <row r="6" spans="1:11">
      <c r="B6" s="1220" t="s">
        <v>17</v>
      </c>
      <c r="C6" s="1218" t="s">
        <v>2</v>
      </c>
      <c r="D6" s="1208" t="s">
        <v>3</v>
      </c>
      <c r="E6" s="1210" t="s">
        <v>2402</v>
      </c>
      <c r="F6" s="1211"/>
    </row>
    <row r="7" spans="1:11">
      <c r="B7" s="1221"/>
      <c r="C7" s="1219"/>
      <c r="D7" s="1209"/>
      <c r="E7" s="1212"/>
      <c r="F7" s="1213"/>
    </row>
    <row r="8" spans="1:11">
      <c r="B8" s="1205" t="s">
        <v>880</v>
      </c>
      <c r="C8" s="1206"/>
      <c r="D8" s="1206"/>
      <c r="E8" s="1206"/>
      <c r="F8" s="1207"/>
    </row>
    <row r="9" spans="1:11">
      <c r="B9" s="531"/>
      <c r="C9" s="532"/>
      <c r="D9" s="532"/>
      <c r="E9" s="760" t="s">
        <v>5</v>
      </c>
      <c r="F9" s="760" t="s">
        <v>6</v>
      </c>
    </row>
    <row r="10" spans="1:11" ht="27" customHeight="1">
      <c r="B10" s="145" t="s">
        <v>40</v>
      </c>
      <c r="C10" s="134" t="s">
        <v>2387</v>
      </c>
      <c r="D10" s="130" t="s">
        <v>7</v>
      </c>
      <c r="E10" s="388">
        <f>_xlfn.XLOOKUP(K10,[1]I_CII!$AI:$AI,[1]I_CII!$S:$S)</f>
        <v>4.5306000629155845</v>
      </c>
      <c r="F10" s="388">
        <f>_xlfn.XLOOKUP(K10,[1]I_CII!$AI:$AI,[1]I_CII!$T:$T)</f>
        <v>5.0340000699062051</v>
      </c>
      <c r="K10" s="735" t="s">
        <v>1273</v>
      </c>
    </row>
    <row r="11" spans="1:11" ht="25.5" customHeight="1">
      <c r="B11" s="145" t="s">
        <v>41</v>
      </c>
      <c r="C11" s="134" t="s">
        <v>2388</v>
      </c>
      <c r="D11" s="130" t="s">
        <v>7</v>
      </c>
      <c r="E11" s="388">
        <f>_xlfn.XLOOKUP(K11,[1]I_CII!$AI:$AI,[1]I_CII!$S:$S)</f>
        <v>4.4417647675642984</v>
      </c>
      <c r="F11" s="388">
        <f>_xlfn.XLOOKUP(K11,[1]I_CII!$AI:$AI,[1]I_CII!$T:$T)</f>
        <v>4.9352941861825537</v>
      </c>
      <c r="K11" s="735" t="s">
        <v>1274</v>
      </c>
    </row>
    <row r="12" spans="1:11" ht="25.5" customHeight="1">
      <c r="B12" s="145" t="s">
        <v>42</v>
      </c>
      <c r="C12" s="134" t="s">
        <v>43</v>
      </c>
      <c r="D12" s="130" t="s">
        <v>7</v>
      </c>
      <c r="E12" s="388">
        <f>_xlfn.XLOOKUP(K12,[1]I_CII!$AI:$AI,[1]I_CII!$S:$S)</f>
        <v>4.4417647675642984</v>
      </c>
      <c r="F12" s="388">
        <f>_xlfn.XLOOKUP(K12,[1]I_CII!$AI:$AI,[1]I_CII!$T:$T)</f>
        <v>4.9352941861825537</v>
      </c>
      <c r="K12" s="735" t="s">
        <v>1275</v>
      </c>
    </row>
    <row r="13" spans="1:11" ht="27" customHeight="1">
      <c r="B13" s="145" t="s">
        <v>44</v>
      </c>
      <c r="C13" s="134" t="s">
        <v>45</v>
      </c>
      <c r="D13" s="130" t="s">
        <v>7</v>
      </c>
      <c r="E13" s="388">
        <f>_xlfn.XLOOKUP(K13,[1]I_CII!$AI:$AI,[1]I_CII!$S:$S)</f>
        <v>4.3546713407493121</v>
      </c>
      <c r="F13" s="388">
        <f>_xlfn.XLOOKUP(K13,[1]I_CII!$AI:$AI,[1]I_CII!$T:$T)</f>
        <v>4.8385237119436804</v>
      </c>
      <c r="K13" s="735" t="s">
        <v>1276</v>
      </c>
    </row>
    <row r="14" spans="1:11" ht="27" customHeight="1">
      <c r="B14" s="145" t="s">
        <v>46</v>
      </c>
      <c r="C14" s="134" t="s">
        <v>47</v>
      </c>
      <c r="D14" s="130" t="s">
        <v>7</v>
      </c>
      <c r="E14" s="388">
        <f>_xlfn.XLOOKUP(K14,[1]I_CII!$AI:$AI,[1]I_CII!$S:$S)</f>
        <v>4.2692856281856004</v>
      </c>
      <c r="F14" s="388">
        <f>_xlfn.XLOOKUP(K14,[1]I_CII!$AI:$AI,[1]I_CII!$T:$T)</f>
        <v>4.7436506979840001</v>
      </c>
      <c r="K14" s="735" t="s">
        <v>1277</v>
      </c>
    </row>
    <row r="15" spans="1:11" ht="29.25" customHeight="1">
      <c r="B15" s="145" t="s">
        <v>48</v>
      </c>
      <c r="C15" s="134" t="s">
        <v>49</v>
      </c>
      <c r="D15" s="130" t="s">
        <v>7</v>
      </c>
      <c r="E15" s="388">
        <f>_xlfn.XLOOKUP(K15,[1]I_CII!$AI:$AI,[1]I_CII!$S:$S)</f>
        <v>4.2692856281856004</v>
      </c>
      <c r="F15" s="388">
        <f>_xlfn.XLOOKUP(K15,[1]I_CII!$AI:$AI,[1]I_CII!$T:$T)</f>
        <v>4.7436506979840001</v>
      </c>
      <c r="K15" s="735" t="s">
        <v>1278</v>
      </c>
    </row>
    <row r="16" spans="1:11" ht="38.25" customHeight="1">
      <c r="B16" s="145" t="s">
        <v>50</v>
      </c>
      <c r="C16" s="134" t="s">
        <v>51</v>
      </c>
      <c r="D16" s="130" t="s">
        <v>7</v>
      </c>
      <c r="E16" s="388">
        <f>_xlfn.XLOOKUP(K16,[1]I_CII!$AI:$AI,[1]I_CII!$S:$S)</f>
        <v>4.1855741452800004</v>
      </c>
      <c r="F16" s="388">
        <f>_xlfn.XLOOKUP(K16,[1]I_CII!$AI:$AI,[1]I_CII!$T:$T)</f>
        <v>4.6506379392000001</v>
      </c>
      <c r="K16" s="735" t="s">
        <v>1279</v>
      </c>
    </row>
    <row r="17" spans="2:232" ht="39.75" customHeight="1">
      <c r="B17" s="145" t="s">
        <v>52</v>
      </c>
      <c r="C17" s="134" t="s">
        <v>53</v>
      </c>
      <c r="D17" s="130" t="s">
        <v>7</v>
      </c>
      <c r="E17" s="388">
        <f>_xlfn.XLOOKUP(K17,[1]I_CII!$AI:$AI,[1]I_CII!$S:$S)</f>
        <v>4.103504064</v>
      </c>
      <c r="F17" s="388">
        <f>_xlfn.XLOOKUP(K17,[1]I_CII!$AI:$AI,[1]I_CII!$T:$T)</f>
        <v>4.5594489600000001</v>
      </c>
      <c r="K17" s="735" t="s">
        <v>1280</v>
      </c>
    </row>
    <row r="18" spans="2:232" ht="23.1" customHeight="1">
      <c r="B18" s="145" t="s">
        <v>54</v>
      </c>
      <c r="C18" s="134" t="s">
        <v>2684</v>
      </c>
      <c r="D18" s="130" t="s">
        <v>7</v>
      </c>
      <c r="E18" s="388">
        <f>_xlfn.XLOOKUP(K18,[1]I_CII!$AI:$AI,[1]I_CII!$S:$S)</f>
        <v>4.0230432</v>
      </c>
      <c r="F18" s="388">
        <f>_xlfn.XLOOKUP(K18,[1]I_CII!$AI:$AI,[1]I_CII!$T:$T)</f>
        <v>4.4700480000000002</v>
      </c>
      <c r="K18" s="735" t="s">
        <v>1281</v>
      </c>
    </row>
    <row r="19" spans="2:232" customFormat="1">
      <c r="B19" s="1204" t="s">
        <v>881</v>
      </c>
      <c r="C19" s="1204"/>
      <c r="D19" s="1204"/>
      <c r="E19" s="1204"/>
      <c r="F19" s="1204"/>
      <c r="G19" s="28"/>
      <c r="H19" s="259"/>
      <c r="I19" s="159"/>
      <c r="J19" s="259"/>
      <c r="K19" s="28"/>
      <c r="L19" s="28"/>
      <c r="M19" s="28"/>
      <c r="N19" s="28"/>
      <c r="O19" s="28"/>
      <c r="P19" s="28"/>
      <c r="Q19" s="28"/>
      <c r="R19" s="28"/>
      <c r="S19" s="28"/>
      <c r="T19" s="30"/>
      <c r="U19" s="30"/>
      <c r="V19" s="30"/>
      <c r="W19" s="30"/>
      <c r="X19" s="30"/>
      <c r="Y19" s="30"/>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row>
    <row r="20" spans="2:232" customFormat="1">
      <c r="B20" s="1214"/>
      <c r="C20" s="1215"/>
      <c r="D20" s="1216"/>
      <c r="E20" s="1222" t="s">
        <v>19</v>
      </c>
      <c r="F20" s="1223"/>
      <c r="G20" s="28"/>
      <c r="H20" s="259"/>
      <c r="I20" s="159"/>
      <c r="J20" s="259"/>
      <c r="K20" s="28"/>
      <c r="L20" s="28"/>
      <c r="M20" s="28"/>
      <c r="N20" s="28"/>
      <c r="O20" s="28"/>
      <c r="P20" s="28"/>
      <c r="Q20" s="28"/>
      <c r="R20" s="28"/>
      <c r="S20" s="28"/>
      <c r="T20" s="30"/>
      <c r="U20" s="30"/>
      <c r="V20" s="30"/>
      <c r="W20" s="30"/>
      <c r="X20" s="30"/>
      <c r="Y20" s="30"/>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row>
    <row r="21" spans="2:232" ht="15" customHeight="1">
      <c r="B21" s="145" t="s">
        <v>242</v>
      </c>
      <c r="C21" s="139" t="s">
        <v>56</v>
      </c>
      <c r="D21" s="373" t="s">
        <v>7</v>
      </c>
      <c r="E21" s="1224">
        <f>_xlfn.XLOOKUP(K21,[1]I_CII!$AI:$AI,[1]I_CII!$T:$T)</f>
        <v>3.52</v>
      </c>
      <c r="F21" s="1225"/>
      <c r="K21" s="735" t="s">
        <v>1282</v>
      </c>
    </row>
    <row r="22" spans="2:232" ht="15" customHeight="1">
      <c r="B22" s="145" t="s">
        <v>243</v>
      </c>
      <c r="C22" s="139" t="s">
        <v>57</v>
      </c>
      <c r="D22" s="373" t="s">
        <v>7</v>
      </c>
      <c r="E22" s="1224">
        <f>_xlfn.XLOOKUP(K22,[1]I_CII!$AI:$AI,[1]I_CII!$T:$T)</f>
        <v>2.992</v>
      </c>
      <c r="F22" s="1225" t="s">
        <v>302</v>
      </c>
      <c r="K22" s="735" t="s">
        <v>1283</v>
      </c>
    </row>
    <row r="23" spans="2:232" ht="15">
      <c r="B23" s="145" t="s">
        <v>244</v>
      </c>
      <c r="C23" s="139" t="s">
        <v>58</v>
      </c>
      <c r="D23" s="373" t="s">
        <v>7</v>
      </c>
      <c r="E23" s="1224">
        <f>_xlfn.XLOOKUP(K23,[1]I_CII!$AI:$AI,[1]I_CII!$T:$T)</f>
        <v>2.5432000000000001</v>
      </c>
      <c r="F23" s="1225" t="s">
        <v>302</v>
      </c>
      <c r="K23" s="735" t="s">
        <v>1284</v>
      </c>
    </row>
    <row r="24" spans="2:232" ht="14.25" customHeight="1">
      <c r="B24" s="145" t="s">
        <v>245</v>
      </c>
      <c r="C24" s="139" t="s">
        <v>59</v>
      </c>
      <c r="D24" s="373" t="s">
        <v>7</v>
      </c>
      <c r="E24" s="1224">
        <f>_xlfn.XLOOKUP(K24,[1]I_CII!$AI:$AI,[1]I_CII!$T:$T)</f>
        <v>2.047333333333333</v>
      </c>
      <c r="F24" s="1225" t="s">
        <v>302</v>
      </c>
      <c r="K24" s="735" t="s">
        <v>1285</v>
      </c>
    </row>
    <row r="25" spans="2:232" ht="15" customHeight="1">
      <c r="B25" s="145" t="s">
        <v>246</v>
      </c>
      <c r="C25" s="147" t="s">
        <v>60</v>
      </c>
      <c r="D25" s="373" t="s">
        <v>7</v>
      </c>
      <c r="E25" s="1224">
        <f>_xlfn.XLOOKUP(K25,[1]I_CII!$AI:$AI,[1]I_CII!$T:$T)</f>
        <v>2</v>
      </c>
      <c r="F25" s="1225" t="s">
        <v>302</v>
      </c>
      <c r="K25" s="735" t="s">
        <v>1286</v>
      </c>
    </row>
    <row r="26" spans="2:232" ht="15" customHeight="1">
      <c r="B26" s="145" t="s">
        <v>247</v>
      </c>
      <c r="C26" s="147" t="s">
        <v>61</v>
      </c>
      <c r="D26" s="373" t="s">
        <v>7</v>
      </c>
      <c r="E26" s="1224">
        <f>_xlfn.XLOOKUP(K26,[1]I_CII!$AI:$AI,[1]I_CII!$T:$T)</f>
        <v>1.9</v>
      </c>
      <c r="F26" s="1225" t="s">
        <v>302</v>
      </c>
      <c r="K26" s="735" t="s">
        <v>1287</v>
      </c>
    </row>
    <row r="27" spans="2:232" ht="15" customHeight="1">
      <c r="B27" s="145" t="s">
        <v>248</v>
      </c>
      <c r="C27" s="147" t="s">
        <v>62</v>
      </c>
      <c r="D27" s="373" t="s">
        <v>33</v>
      </c>
      <c r="E27" s="1224">
        <f>_xlfn.XLOOKUP(K27,[1]I_CII!$AI:$AI,[1]I_CII!$T:$T)</f>
        <v>1.51</v>
      </c>
      <c r="F27" s="1225" t="s">
        <v>302</v>
      </c>
      <c r="K27" s="735" t="s">
        <v>1288</v>
      </c>
    </row>
    <row r="28" spans="2:232" ht="15" customHeight="1">
      <c r="B28" s="145" t="s">
        <v>249</v>
      </c>
      <c r="C28" s="147" t="s">
        <v>63</v>
      </c>
      <c r="D28" s="373" t="s">
        <v>33</v>
      </c>
      <c r="E28" s="1224">
        <f>_xlfn.XLOOKUP(K28,[1]I_CII!$AI:$AI,[1]I_CII!$T:$T)</f>
        <v>1.45</v>
      </c>
      <c r="F28" s="1225" t="s">
        <v>302</v>
      </c>
      <c r="K28" s="735" t="s">
        <v>1289</v>
      </c>
    </row>
    <row r="29" spans="2:232" ht="15" customHeight="1">
      <c r="B29" s="145" t="s">
        <v>250</v>
      </c>
      <c r="C29" s="147" t="s">
        <v>64</v>
      </c>
      <c r="D29" s="373" t="s">
        <v>33</v>
      </c>
      <c r="E29" s="1224">
        <f>_xlfn.XLOOKUP(K29,[1]I_CII!$AI:$AI,[1]I_CII!$T:$T)</f>
        <v>1.38</v>
      </c>
      <c r="F29" s="1225" t="s">
        <v>302</v>
      </c>
      <c r="K29" s="735" t="s">
        <v>1290</v>
      </c>
    </row>
    <row r="30" spans="2:232" ht="15" customHeight="1">
      <c r="B30" s="30"/>
      <c r="D30" s="30"/>
    </row>
    <row r="31" spans="2:232" ht="15" customHeight="1">
      <c r="B31" s="39" t="s">
        <v>55</v>
      </c>
      <c r="D31" s="30"/>
    </row>
    <row r="32" spans="2:232" ht="26.25" customHeight="1">
      <c r="B32" s="1217" t="s">
        <v>2734</v>
      </c>
      <c r="C32" s="1217"/>
      <c r="D32" s="1217"/>
      <c r="E32" s="1217"/>
      <c r="F32" s="1217"/>
      <c r="G32" s="1217"/>
    </row>
    <row r="33" spans="2:7" ht="39" customHeight="1">
      <c r="B33" s="1217" t="s">
        <v>2735</v>
      </c>
      <c r="C33" s="1217"/>
      <c r="D33" s="1217"/>
      <c r="E33" s="1217"/>
      <c r="F33" s="1217"/>
      <c r="G33" s="1217"/>
    </row>
    <row r="34" spans="2:7" ht="24.75" customHeight="1">
      <c r="B34" s="1217" t="s">
        <v>958</v>
      </c>
      <c r="C34" s="1217"/>
      <c r="D34" s="1217"/>
      <c r="E34" s="1217"/>
      <c r="F34" s="1217"/>
      <c r="G34" s="1217"/>
    </row>
    <row r="35" spans="2:7">
      <c r="B35" s="32"/>
      <c r="C35" s="32"/>
      <c r="D35" s="32"/>
      <c r="E35" s="32"/>
      <c r="F35" s="32"/>
      <c r="G35" s="32"/>
    </row>
  </sheetData>
  <mergeCells count="22">
    <mergeCell ref="B20:D20"/>
    <mergeCell ref="B33:G33"/>
    <mergeCell ref="B34:G34"/>
    <mergeCell ref="B32:G32"/>
    <mergeCell ref="C6:C7"/>
    <mergeCell ref="B6:B7"/>
    <mergeCell ref="E20:F20"/>
    <mergeCell ref="E21:F21"/>
    <mergeCell ref="E22:F22"/>
    <mergeCell ref="E23:F23"/>
    <mergeCell ref="E24:F24"/>
    <mergeCell ref="E25:F25"/>
    <mergeCell ref="E26:F26"/>
    <mergeCell ref="E27:F27"/>
    <mergeCell ref="E28:F28"/>
    <mergeCell ref="E29:F29"/>
    <mergeCell ref="A1:H1"/>
    <mergeCell ref="A3:H3"/>
    <mergeCell ref="B19:F19"/>
    <mergeCell ref="B8:F8"/>
    <mergeCell ref="D6:D7"/>
    <mergeCell ref="E6:F7"/>
  </mergeCells>
  <phoneticPr fontId="71" type="noConversion"/>
  <pageMargins left="0.43307086614173201" right="0.196850393700787" top="0.28000000000000003" bottom="0.35433070866141703" header="0.23" footer="0.31496062992126"/>
  <pageSetup paperSize="9" scale="94" firstPageNumber="29" fitToHeight="0" orientation="portrait" useFirstPageNumber="1" r:id="rId1"/>
  <headerFooter>
    <oddHeader>&amp;CDRAFT</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aie29">
    <tabColor rgb="FF00B050"/>
    <pageSetUpPr fitToPage="1"/>
  </sheetPr>
  <dimension ref="A1:HJ58"/>
  <sheetViews>
    <sheetView topLeftCell="A7" zoomScale="74" zoomScaleNormal="85" workbookViewId="0">
      <selection activeCell="F48" sqref="F48"/>
    </sheetView>
  </sheetViews>
  <sheetFormatPr defaultColWidth="9" defaultRowHeight="12.75"/>
  <cols>
    <col min="1" max="1" width="2.42578125" style="30" customWidth="1"/>
    <col min="2" max="2" width="3.42578125" style="30" customWidth="1"/>
    <col min="3" max="3" width="41.42578125" style="30" customWidth="1"/>
    <col min="4" max="4" width="15.7109375" style="30" bestFit="1" customWidth="1"/>
    <col min="5" max="5" width="9.140625" style="30"/>
    <col min="6" max="6" width="10.85546875" style="30" customWidth="1"/>
    <col min="7" max="7" width="11.7109375" style="30" customWidth="1"/>
    <col min="8" max="11" width="9.140625" style="30"/>
    <col min="12" max="12" width="15.7109375" style="30" hidden="1" customWidth="1"/>
    <col min="13" max="229" width="9.140625" style="30"/>
    <col min="230" max="230" width="4.42578125" style="30" customWidth="1"/>
    <col min="231" max="231" width="32.28515625" style="30" customWidth="1"/>
    <col min="232" max="232" width="7.7109375" style="30" customWidth="1"/>
    <col min="233" max="238" width="8.85546875" style="30" customWidth="1"/>
    <col min="239" max="240" width="9.140625" style="30" customWidth="1"/>
    <col min="241" max="485" width="9.140625" style="30"/>
    <col min="486" max="486" width="4.42578125" style="30" customWidth="1"/>
    <col min="487" max="487" width="32.28515625" style="30" customWidth="1"/>
    <col min="488" max="488" width="7.7109375" style="30" customWidth="1"/>
    <col min="489" max="494" width="8.85546875" style="30" customWidth="1"/>
    <col min="495" max="496" width="9.140625" style="30" customWidth="1"/>
    <col min="497" max="741" width="9.140625" style="30"/>
    <col min="742" max="742" width="4.42578125" style="30" customWidth="1"/>
    <col min="743" max="743" width="32.28515625" style="30" customWidth="1"/>
    <col min="744" max="744" width="7.7109375" style="30" customWidth="1"/>
    <col min="745" max="750" width="8.85546875" style="30" customWidth="1"/>
    <col min="751" max="752" width="9.140625" style="30" customWidth="1"/>
    <col min="753" max="997" width="9.140625" style="30"/>
    <col min="998" max="998" width="4.42578125" style="30" customWidth="1"/>
    <col min="999" max="999" width="32.28515625" style="30" customWidth="1"/>
    <col min="1000" max="1000" width="7.7109375" style="30" customWidth="1"/>
    <col min="1001" max="1006" width="8.85546875" style="30" customWidth="1"/>
    <col min="1007" max="1008" width="9.140625" style="30" customWidth="1"/>
    <col min="1009" max="1253" width="9.140625" style="30"/>
    <col min="1254" max="1254" width="4.42578125" style="30" customWidth="1"/>
    <col min="1255" max="1255" width="32.28515625" style="30" customWidth="1"/>
    <col min="1256" max="1256" width="7.7109375" style="30" customWidth="1"/>
    <col min="1257" max="1262" width="8.85546875" style="30" customWidth="1"/>
    <col min="1263" max="1264" width="9.140625" style="30" customWidth="1"/>
    <col min="1265" max="1509" width="9.140625" style="30"/>
    <col min="1510" max="1510" width="4.42578125" style="30" customWidth="1"/>
    <col min="1511" max="1511" width="32.28515625" style="30" customWidth="1"/>
    <col min="1512" max="1512" width="7.7109375" style="30" customWidth="1"/>
    <col min="1513" max="1518" width="8.85546875" style="30" customWidth="1"/>
    <col min="1519" max="1520" width="9.140625" style="30" customWidth="1"/>
    <col min="1521" max="1765" width="9.140625" style="30"/>
    <col min="1766" max="1766" width="4.42578125" style="30" customWidth="1"/>
    <col min="1767" max="1767" width="32.28515625" style="30" customWidth="1"/>
    <col min="1768" max="1768" width="7.7109375" style="30" customWidth="1"/>
    <col min="1769" max="1774" width="8.85546875" style="30" customWidth="1"/>
    <col min="1775" max="1776" width="9.140625" style="30" customWidth="1"/>
    <col min="1777" max="2021" width="9.140625" style="30"/>
    <col min="2022" max="2022" width="4.42578125" style="30" customWidth="1"/>
    <col min="2023" max="2023" width="32.28515625" style="30" customWidth="1"/>
    <col min="2024" max="2024" width="7.7109375" style="30" customWidth="1"/>
    <col min="2025" max="2030" width="8.85546875" style="30" customWidth="1"/>
    <col min="2031" max="2032" width="9.140625" style="30" customWidth="1"/>
    <col min="2033" max="2277" width="9.140625" style="30"/>
    <col min="2278" max="2278" width="4.42578125" style="30" customWidth="1"/>
    <col min="2279" max="2279" width="32.28515625" style="30" customWidth="1"/>
    <col min="2280" max="2280" width="7.7109375" style="30" customWidth="1"/>
    <col min="2281" max="2286" width="8.85546875" style="30" customWidth="1"/>
    <col min="2287" max="2288" width="9.140625" style="30" customWidth="1"/>
    <col min="2289" max="2533" width="9.140625" style="30"/>
    <col min="2534" max="2534" width="4.42578125" style="30" customWidth="1"/>
    <col min="2535" max="2535" width="32.28515625" style="30" customWidth="1"/>
    <col min="2536" max="2536" width="7.7109375" style="30" customWidth="1"/>
    <col min="2537" max="2542" width="8.85546875" style="30" customWidth="1"/>
    <col min="2543" max="2544" width="9.140625" style="30" customWidth="1"/>
    <col min="2545" max="2789" width="9.140625" style="30"/>
    <col min="2790" max="2790" width="4.42578125" style="30" customWidth="1"/>
    <col min="2791" max="2791" width="32.28515625" style="30" customWidth="1"/>
    <col min="2792" max="2792" width="7.7109375" style="30" customWidth="1"/>
    <col min="2793" max="2798" width="8.85546875" style="30" customWidth="1"/>
    <col min="2799" max="2800" width="9.140625" style="30" customWidth="1"/>
    <col min="2801" max="3045" width="9.140625" style="30"/>
    <col min="3046" max="3046" width="4.42578125" style="30" customWidth="1"/>
    <col min="3047" max="3047" width="32.28515625" style="30" customWidth="1"/>
    <col min="3048" max="3048" width="7.7109375" style="30" customWidth="1"/>
    <col min="3049" max="3054" width="8.85546875" style="30" customWidth="1"/>
    <col min="3055" max="3056" width="9.140625" style="30" customWidth="1"/>
    <col min="3057" max="3301" width="9.140625" style="30"/>
    <col min="3302" max="3302" width="4.42578125" style="30" customWidth="1"/>
    <col min="3303" max="3303" width="32.28515625" style="30" customWidth="1"/>
    <col min="3304" max="3304" width="7.7109375" style="30" customWidth="1"/>
    <col min="3305" max="3310" width="8.85546875" style="30" customWidth="1"/>
    <col min="3311" max="3312" width="9.140625" style="30" customWidth="1"/>
    <col min="3313" max="3557" width="9.140625" style="30"/>
    <col min="3558" max="3558" width="4.42578125" style="30" customWidth="1"/>
    <col min="3559" max="3559" width="32.28515625" style="30" customWidth="1"/>
    <col min="3560" max="3560" width="7.7109375" style="30" customWidth="1"/>
    <col min="3561" max="3566" width="8.85546875" style="30" customWidth="1"/>
    <col min="3567" max="3568" width="9.140625" style="30" customWidth="1"/>
    <col min="3569" max="3813" width="9.140625" style="30"/>
    <col min="3814" max="3814" width="4.42578125" style="30" customWidth="1"/>
    <col min="3815" max="3815" width="32.28515625" style="30" customWidth="1"/>
    <col min="3816" max="3816" width="7.7109375" style="30" customWidth="1"/>
    <col min="3817" max="3822" width="8.85546875" style="30" customWidth="1"/>
    <col min="3823" max="3824" width="9.140625" style="30" customWidth="1"/>
    <col min="3825" max="4069" width="9.140625" style="30"/>
    <col min="4070" max="4070" width="4.42578125" style="30" customWidth="1"/>
    <col min="4071" max="4071" width="32.28515625" style="30" customWidth="1"/>
    <col min="4072" max="4072" width="7.7109375" style="30" customWidth="1"/>
    <col min="4073" max="4078" width="8.85546875" style="30" customWidth="1"/>
    <col min="4079" max="4080" width="9.140625" style="30" customWidth="1"/>
    <col min="4081" max="4325" width="9.140625" style="30"/>
    <col min="4326" max="4326" width="4.42578125" style="30" customWidth="1"/>
    <col min="4327" max="4327" width="32.28515625" style="30" customWidth="1"/>
    <col min="4328" max="4328" width="7.7109375" style="30" customWidth="1"/>
    <col min="4329" max="4334" width="8.85546875" style="30" customWidth="1"/>
    <col min="4335" max="4336" width="9.140625" style="30" customWidth="1"/>
    <col min="4337" max="4581" width="9.140625" style="30"/>
    <col min="4582" max="4582" width="4.42578125" style="30" customWidth="1"/>
    <col min="4583" max="4583" width="32.28515625" style="30" customWidth="1"/>
    <col min="4584" max="4584" width="7.7109375" style="30" customWidth="1"/>
    <col min="4585" max="4590" width="8.85546875" style="30" customWidth="1"/>
    <col min="4591" max="4592" width="9.140625" style="30" customWidth="1"/>
    <col min="4593" max="4837" width="9.140625" style="30"/>
    <col min="4838" max="4838" width="4.42578125" style="30" customWidth="1"/>
    <col min="4839" max="4839" width="32.28515625" style="30" customWidth="1"/>
    <col min="4840" max="4840" width="7.7109375" style="30" customWidth="1"/>
    <col min="4841" max="4846" width="8.85546875" style="30" customWidth="1"/>
    <col min="4847" max="4848" width="9.140625" style="30" customWidth="1"/>
    <col min="4849" max="5093" width="9.140625" style="30"/>
    <col min="5094" max="5094" width="4.42578125" style="30" customWidth="1"/>
    <col min="5095" max="5095" width="32.28515625" style="30" customWidth="1"/>
    <col min="5096" max="5096" width="7.7109375" style="30" customWidth="1"/>
    <col min="5097" max="5102" width="8.85546875" style="30" customWidth="1"/>
    <col min="5103" max="5104" width="9.140625" style="30" customWidth="1"/>
    <col min="5105" max="5349" width="9.140625" style="30"/>
    <col min="5350" max="5350" width="4.42578125" style="30" customWidth="1"/>
    <col min="5351" max="5351" width="32.28515625" style="30" customWidth="1"/>
    <col min="5352" max="5352" width="7.7109375" style="30" customWidth="1"/>
    <col min="5353" max="5358" width="8.85546875" style="30" customWidth="1"/>
    <col min="5359" max="5360" width="9.140625" style="30" customWidth="1"/>
    <col min="5361" max="5605" width="9.140625" style="30"/>
    <col min="5606" max="5606" width="4.42578125" style="30" customWidth="1"/>
    <col min="5607" max="5607" width="32.28515625" style="30" customWidth="1"/>
    <col min="5608" max="5608" width="7.7109375" style="30" customWidth="1"/>
    <col min="5609" max="5614" width="8.85546875" style="30" customWidth="1"/>
    <col min="5615" max="5616" width="9.140625" style="30" customWidth="1"/>
    <col min="5617" max="5861" width="9.140625" style="30"/>
    <col min="5862" max="5862" width="4.42578125" style="30" customWidth="1"/>
    <col min="5863" max="5863" width="32.28515625" style="30" customWidth="1"/>
    <col min="5864" max="5864" width="7.7109375" style="30" customWidth="1"/>
    <col min="5865" max="5870" width="8.85546875" style="30" customWidth="1"/>
    <col min="5871" max="5872" width="9.140625" style="30" customWidth="1"/>
    <col min="5873" max="6117" width="9.140625" style="30"/>
    <col min="6118" max="6118" width="4.42578125" style="30" customWidth="1"/>
    <col min="6119" max="6119" width="32.28515625" style="30" customWidth="1"/>
    <col min="6120" max="6120" width="7.7109375" style="30" customWidth="1"/>
    <col min="6121" max="6126" width="8.85546875" style="30" customWidth="1"/>
    <col min="6127" max="6128" width="9.140625" style="30" customWidth="1"/>
    <col min="6129" max="6373" width="9.140625" style="30"/>
    <col min="6374" max="6374" width="4.42578125" style="30" customWidth="1"/>
    <col min="6375" max="6375" width="32.28515625" style="30" customWidth="1"/>
    <col min="6376" max="6376" width="7.7109375" style="30" customWidth="1"/>
    <col min="6377" max="6382" width="8.85546875" style="30" customWidth="1"/>
    <col min="6383" max="6384" width="9.140625" style="30" customWidth="1"/>
    <col min="6385" max="6629" width="9.140625" style="30"/>
    <col min="6630" max="6630" width="4.42578125" style="30" customWidth="1"/>
    <col min="6631" max="6631" width="32.28515625" style="30" customWidth="1"/>
    <col min="6632" max="6632" width="7.7109375" style="30" customWidth="1"/>
    <col min="6633" max="6638" width="8.85546875" style="30" customWidth="1"/>
    <col min="6639" max="6640" width="9.140625" style="30" customWidth="1"/>
    <col min="6641" max="6885" width="9.140625" style="30"/>
    <col min="6886" max="6886" width="4.42578125" style="30" customWidth="1"/>
    <col min="6887" max="6887" width="32.28515625" style="30" customWidth="1"/>
    <col min="6888" max="6888" width="7.7109375" style="30" customWidth="1"/>
    <col min="6889" max="6894" width="8.85546875" style="30" customWidth="1"/>
    <col min="6895" max="6896" width="9.140625" style="30" customWidth="1"/>
    <col min="6897" max="7141" width="9.140625" style="30"/>
    <col min="7142" max="7142" width="4.42578125" style="30" customWidth="1"/>
    <col min="7143" max="7143" width="32.28515625" style="30" customWidth="1"/>
    <col min="7144" max="7144" width="7.7109375" style="30" customWidth="1"/>
    <col min="7145" max="7150" width="8.85546875" style="30" customWidth="1"/>
    <col min="7151" max="7152" width="9.140625" style="30" customWidth="1"/>
    <col min="7153" max="7397" width="9.140625" style="30"/>
    <col min="7398" max="7398" width="4.42578125" style="30" customWidth="1"/>
    <col min="7399" max="7399" width="32.28515625" style="30" customWidth="1"/>
    <col min="7400" max="7400" width="7.7109375" style="30" customWidth="1"/>
    <col min="7401" max="7406" width="8.85546875" style="30" customWidth="1"/>
    <col min="7407" max="7408" width="9.140625" style="30" customWidth="1"/>
    <col min="7409" max="7653" width="9.140625" style="30"/>
    <col min="7654" max="7654" width="4.42578125" style="30" customWidth="1"/>
    <col min="7655" max="7655" width="32.28515625" style="30" customWidth="1"/>
    <col min="7656" max="7656" width="7.7109375" style="30" customWidth="1"/>
    <col min="7657" max="7662" width="8.85546875" style="30" customWidth="1"/>
    <col min="7663" max="7664" width="9.140625" style="30" customWidth="1"/>
    <col min="7665" max="7909" width="9.140625" style="30"/>
    <col min="7910" max="7910" width="4.42578125" style="30" customWidth="1"/>
    <col min="7911" max="7911" width="32.28515625" style="30" customWidth="1"/>
    <col min="7912" max="7912" width="7.7109375" style="30" customWidth="1"/>
    <col min="7913" max="7918" width="8.85546875" style="30" customWidth="1"/>
    <col min="7919" max="7920" width="9.140625" style="30" customWidth="1"/>
    <col min="7921" max="8165" width="9.140625" style="30"/>
    <col min="8166" max="8166" width="4.42578125" style="30" customWidth="1"/>
    <col min="8167" max="8167" width="32.28515625" style="30" customWidth="1"/>
    <col min="8168" max="8168" width="7.7109375" style="30" customWidth="1"/>
    <col min="8169" max="8174" width="8.85546875" style="30" customWidth="1"/>
    <col min="8175" max="8176" width="9.140625" style="30" customWidth="1"/>
    <col min="8177" max="8421" width="9.140625" style="30"/>
    <col min="8422" max="8422" width="4.42578125" style="30" customWidth="1"/>
    <col min="8423" max="8423" width="32.28515625" style="30" customWidth="1"/>
    <col min="8424" max="8424" width="7.7109375" style="30" customWidth="1"/>
    <col min="8425" max="8430" width="8.85546875" style="30" customWidth="1"/>
    <col min="8431" max="8432" width="9.140625" style="30" customWidth="1"/>
    <col min="8433" max="8677" width="9.140625" style="30"/>
    <col min="8678" max="8678" width="4.42578125" style="30" customWidth="1"/>
    <col min="8679" max="8679" width="32.28515625" style="30" customWidth="1"/>
    <col min="8680" max="8680" width="7.7109375" style="30" customWidth="1"/>
    <col min="8681" max="8686" width="8.85546875" style="30" customWidth="1"/>
    <col min="8687" max="8688" width="9.140625" style="30" customWidth="1"/>
    <col min="8689" max="8933" width="9.140625" style="30"/>
    <col min="8934" max="8934" width="4.42578125" style="30" customWidth="1"/>
    <col min="8935" max="8935" width="32.28515625" style="30" customWidth="1"/>
    <col min="8936" max="8936" width="7.7109375" style="30" customWidth="1"/>
    <col min="8937" max="8942" width="8.85546875" style="30" customWidth="1"/>
    <col min="8943" max="8944" width="9.140625" style="30" customWidth="1"/>
    <col min="8945" max="9189" width="9.140625" style="30"/>
    <col min="9190" max="9190" width="4.42578125" style="30" customWidth="1"/>
    <col min="9191" max="9191" width="32.28515625" style="30" customWidth="1"/>
    <col min="9192" max="9192" width="7.7109375" style="30" customWidth="1"/>
    <col min="9193" max="9198" width="8.85546875" style="30" customWidth="1"/>
    <col min="9199" max="9200" width="9.140625" style="30" customWidth="1"/>
    <col min="9201" max="9445" width="9.140625" style="30"/>
    <col min="9446" max="9446" width="4.42578125" style="30" customWidth="1"/>
    <col min="9447" max="9447" width="32.28515625" style="30" customWidth="1"/>
    <col min="9448" max="9448" width="7.7109375" style="30" customWidth="1"/>
    <col min="9449" max="9454" width="8.85546875" style="30" customWidth="1"/>
    <col min="9455" max="9456" width="9.140625" style="30" customWidth="1"/>
    <col min="9457" max="9701" width="9.140625" style="30"/>
    <col min="9702" max="9702" width="4.42578125" style="30" customWidth="1"/>
    <col min="9703" max="9703" width="32.28515625" style="30" customWidth="1"/>
    <col min="9704" max="9704" width="7.7109375" style="30" customWidth="1"/>
    <col min="9705" max="9710" width="8.85546875" style="30" customWidth="1"/>
    <col min="9711" max="9712" width="9.140625" style="30" customWidth="1"/>
    <col min="9713" max="9957" width="9.140625" style="30"/>
    <col min="9958" max="9958" width="4.42578125" style="30" customWidth="1"/>
    <col min="9959" max="9959" width="32.28515625" style="30" customWidth="1"/>
    <col min="9960" max="9960" width="7.7109375" style="30" customWidth="1"/>
    <col min="9961" max="9966" width="8.85546875" style="30" customWidth="1"/>
    <col min="9967" max="9968" width="9.140625" style="30" customWidth="1"/>
    <col min="9969" max="10213" width="9.140625" style="30"/>
    <col min="10214" max="10214" width="4.42578125" style="30" customWidth="1"/>
    <col min="10215" max="10215" width="32.28515625" style="30" customWidth="1"/>
    <col min="10216" max="10216" width="7.7109375" style="30" customWidth="1"/>
    <col min="10217" max="10222" width="8.85546875" style="30" customWidth="1"/>
    <col min="10223" max="10224" width="9.140625" style="30" customWidth="1"/>
    <col min="10225" max="10469" width="9.140625" style="30"/>
    <col min="10470" max="10470" width="4.42578125" style="30" customWidth="1"/>
    <col min="10471" max="10471" width="32.28515625" style="30" customWidth="1"/>
    <col min="10472" max="10472" width="7.7109375" style="30" customWidth="1"/>
    <col min="10473" max="10478" width="8.85546875" style="30" customWidth="1"/>
    <col min="10479" max="10480" width="9.140625" style="30" customWidth="1"/>
    <col min="10481" max="10725" width="9.140625" style="30"/>
    <col min="10726" max="10726" width="4.42578125" style="30" customWidth="1"/>
    <col min="10727" max="10727" width="32.28515625" style="30" customWidth="1"/>
    <col min="10728" max="10728" width="7.7109375" style="30" customWidth="1"/>
    <col min="10729" max="10734" width="8.85546875" style="30" customWidth="1"/>
    <col min="10735" max="10736" width="9.140625" style="30" customWidth="1"/>
    <col min="10737" max="10981" width="9.140625" style="30"/>
    <col min="10982" max="10982" width="4.42578125" style="30" customWidth="1"/>
    <col min="10983" max="10983" width="32.28515625" style="30" customWidth="1"/>
    <col min="10984" max="10984" width="7.7109375" style="30" customWidth="1"/>
    <col min="10985" max="10990" width="8.85546875" style="30" customWidth="1"/>
    <col min="10991" max="10992" width="9.140625" style="30" customWidth="1"/>
    <col min="10993" max="11237" width="9.140625" style="30"/>
    <col min="11238" max="11238" width="4.42578125" style="30" customWidth="1"/>
    <col min="11239" max="11239" width="32.28515625" style="30" customWidth="1"/>
    <col min="11240" max="11240" width="7.7109375" style="30" customWidth="1"/>
    <col min="11241" max="11246" width="8.85546875" style="30" customWidth="1"/>
    <col min="11247" max="11248" width="9.140625" style="30" customWidth="1"/>
    <col min="11249" max="11493" width="9.140625" style="30"/>
    <col min="11494" max="11494" width="4.42578125" style="30" customWidth="1"/>
    <col min="11495" max="11495" width="32.28515625" style="30" customWidth="1"/>
    <col min="11496" max="11496" width="7.7109375" style="30" customWidth="1"/>
    <col min="11497" max="11502" width="8.85546875" style="30" customWidth="1"/>
    <col min="11503" max="11504" width="9.140625" style="30" customWidth="1"/>
    <col min="11505" max="11749" width="9.140625" style="30"/>
    <col min="11750" max="11750" width="4.42578125" style="30" customWidth="1"/>
    <col min="11751" max="11751" width="32.28515625" style="30" customWidth="1"/>
    <col min="11752" max="11752" width="7.7109375" style="30" customWidth="1"/>
    <col min="11753" max="11758" width="8.85546875" style="30" customWidth="1"/>
    <col min="11759" max="11760" width="9.140625" style="30" customWidth="1"/>
    <col min="11761" max="12005" width="9.140625" style="30"/>
    <col min="12006" max="12006" width="4.42578125" style="30" customWidth="1"/>
    <col min="12007" max="12007" width="32.28515625" style="30" customWidth="1"/>
    <col min="12008" max="12008" width="7.7109375" style="30" customWidth="1"/>
    <col min="12009" max="12014" width="8.85546875" style="30" customWidth="1"/>
    <col min="12015" max="12016" width="9.140625" style="30" customWidth="1"/>
    <col min="12017" max="12261" width="9.140625" style="30"/>
    <col min="12262" max="12262" width="4.42578125" style="30" customWidth="1"/>
    <col min="12263" max="12263" width="32.28515625" style="30" customWidth="1"/>
    <col min="12264" max="12264" width="7.7109375" style="30" customWidth="1"/>
    <col min="12265" max="12270" width="8.85546875" style="30" customWidth="1"/>
    <col min="12271" max="12272" width="9.140625" style="30" customWidth="1"/>
    <col min="12273" max="12517" width="9.140625" style="30"/>
    <col min="12518" max="12518" width="4.42578125" style="30" customWidth="1"/>
    <col min="12519" max="12519" width="32.28515625" style="30" customWidth="1"/>
    <col min="12520" max="12520" width="7.7109375" style="30" customWidth="1"/>
    <col min="12521" max="12526" width="8.85546875" style="30" customWidth="1"/>
    <col min="12527" max="12528" width="9.140625" style="30" customWidth="1"/>
    <col min="12529" max="12773" width="9.140625" style="30"/>
    <col min="12774" max="12774" width="4.42578125" style="30" customWidth="1"/>
    <col min="12775" max="12775" width="32.28515625" style="30" customWidth="1"/>
    <col min="12776" max="12776" width="7.7109375" style="30" customWidth="1"/>
    <col min="12777" max="12782" width="8.85546875" style="30" customWidth="1"/>
    <col min="12783" max="12784" width="9.140625" style="30" customWidth="1"/>
    <col min="12785" max="13029" width="9.140625" style="30"/>
    <col min="13030" max="13030" width="4.42578125" style="30" customWidth="1"/>
    <col min="13031" max="13031" width="32.28515625" style="30" customWidth="1"/>
    <col min="13032" max="13032" width="7.7109375" style="30" customWidth="1"/>
    <col min="13033" max="13038" width="8.85546875" style="30" customWidth="1"/>
    <col min="13039" max="13040" width="9.140625" style="30" customWidth="1"/>
    <col min="13041" max="13285" width="9.140625" style="30"/>
    <col min="13286" max="13286" width="4.42578125" style="30" customWidth="1"/>
    <col min="13287" max="13287" width="32.28515625" style="30" customWidth="1"/>
    <col min="13288" max="13288" width="7.7109375" style="30" customWidth="1"/>
    <col min="13289" max="13294" width="8.85546875" style="30" customWidth="1"/>
    <col min="13295" max="13296" width="9.140625" style="30" customWidth="1"/>
    <col min="13297" max="13541" width="9.140625" style="30"/>
    <col min="13542" max="13542" width="4.42578125" style="30" customWidth="1"/>
    <col min="13543" max="13543" width="32.28515625" style="30" customWidth="1"/>
    <col min="13544" max="13544" width="7.7109375" style="30" customWidth="1"/>
    <col min="13545" max="13550" width="8.85546875" style="30" customWidth="1"/>
    <col min="13551" max="13552" width="9.140625" style="30" customWidth="1"/>
    <col min="13553" max="13797" width="9.140625" style="30"/>
    <col min="13798" max="13798" width="4.42578125" style="30" customWidth="1"/>
    <col min="13799" max="13799" width="32.28515625" style="30" customWidth="1"/>
    <col min="13800" max="13800" width="7.7109375" style="30" customWidth="1"/>
    <col min="13801" max="13806" width="8.85546875" style="30" customWidth="1"/>
    <col min="13807" max="13808" width="9.140625" style="30" customWidth="1"/>
    <col min="13809" max="14053" width="9.140625" style="30"/>
    <col min="14054" max="14054" width="4.42578125" style="30" customWidth="1"/>
    <col min="14055" max="14055" width="32.28515625" style="30" customWidth="1"/>
    <col min="14056" max="14056" width="7.7109375" style="30" customWidth="1"/>
    <col min="14057" max="14062" width="8.85546875" style="30" customWidth="1"/>
    <col min="14063" max="14064" width="9.140625" style="30" customWidth="1"/>
    <col min="14065" max="14309" width="9.140625" style="30"/>
    <col min="14310" max="14310" width="4.42578125" style="30" customWidth="1"/>
    <col min="14311" max="14311" width="32.28515625" style="30" customWidth="1"/>
    <col min="14312" max="14312" width="7.7109375" style="30" customWidth="1"/>
    <col min="14313" max="14318" width="8.85546875" style="30" customWidth="1"/>
    <col min="14319" max="14320" width="9.140625" style="30" customWidth="1"/>
    <col min="14321" max="14565" width="9.140625" style="30"/>
    <col min="14566" max="14566" width="4.42578125" style="30" customWidth="1"/>
    <col min="14567" max="14567" width="32.28515625" style="30" customWidth="1"/>
    <col min="14568" max="14568" width="7.7109375" style="30" customWidth="1"/>
    <col min="14569" max="14574" width="8.85546875" style="30" customWidth="1"/>
    <col min="14575" max="14576" width="9.140625" style="30" customWidth="1"/>
    <col min="14577" max="14821" width="9.140625" style="30"/>
    <col min="14822" max="14822" width="4.42578125" style="30" customWidth="1"/>
    <col min="14823" max="14823" width="32.28515625" style="30" customWidth="1"/>
    <col min="14824" max="14824" width="7.7109375" style="30" customWidth="1"/>
    <col min="14825" max="14830" width="8.85546875" style="30" customWidth="1"/>
    <col min="14831" max="14832" width="9.140625" style="30" customWidth="1"/>
    <col min="14833" max="15077" width="9.140625" style="30"/>
    <col min="15078" max="15078" width="4.42578125" style="30" customWidth="1"/>
    <col min="15079" max="15079" width="32.28515625" style="30" customWidth="1"/>
    <col min="15080" max="15080" width="7.7109375" style="30" customWidth="1"/>
    <col min="15081" max="15086" width="8.85546875" style="30" customWidth="1"/>
    <col min="15087" max="15088" width="9.140625" style="30" customWidth="1"/>
    <col min="15089" max="15333" width="9.140625" style="30"/>
    <col min="15334" max="15334" width="4.42578125" style="30" customWidth="1"/>
    <col min="15335" max="15335" width="32.28515625" style="30" customWidth="1"/>
    <col min="15336" max="15336" width="7.7109375" style="30" customWidth="1"/>
    <col min="15337" max="15342" width="8.85546875" style="30" customWidth="1"/>
    <col min="15343" max="15344" width="9.140625" style="30" customWidth="1"/>
    <col min="15345" max="15589" width="9.140625" style="30"/>
    <col min="15590" max="15590" width="4.42578125" style="30" customWidth="1"/>
    <col min="15591" max="15591" width="32.28515625" style="30" customWidth="1"/>
    <col min="15592" max="15592" width="7.7109375" style="30" customWidth="1"/>
    <col min="15593" max="15598" width="8.85546875" style="30" customWidth="1"/>
    <col min="15599" max="15600" width="9.140625" style="30" customWidth="1"/>
    <col min="15601" max="15845" width="9.140625" style="30"/>
    <col min="15846" max="15846" width="4.42578125" style="30" customWidth="1"/>
    <col min="15847" max="15847" width="32.28515625" style="30" customWidth="1"/>
    <col min="15848" max="15848" width="7.7109375" style="30" customWidth="1"/>
    <col min="15849" max="15854" width="8.85546875" style="30" customWidth="1"/>
    <col min="15855" max="15856" width="9.140625" style="30" customWidth="1"/>
    <col min="15857" max="16101" width="9.140625" style="30"/>
    <col min="16102" max="16102" width="4.42578125" style="30" customWidth="1"/>
    <col min="16103" max="16103" width="32.28515625" style="30" customWidth="1"/>
    <col min="16104" max="16104" width="7.7109375" style="30" customWidth="1"/>
    <col min="16105" max="16110" width="8.85546875" style="30" customWidth="1"/>
    <col min="16111" max="16112" width="9.140625" style="30" customWidth="1"/>
    <col min="16113" max="16357" width="9.140625" style="30"/>
    <col min="16358" max="16384" width="10.28515625" style="30" customWidth="1"/>
  </cols>
  <sheetData>
    <row r="1" spans="2:218" ht="33" customHeight="1">
      <c r="B1" s="1496" t="s">
        <v>341</v>
      </c>
      <c r="C1" s="1496"/>
      <c r="D1" s="1496"/>
      <c r="E1" s="1496"/>
      <c r="F1" s="1496"/>
      <c r="G1" s="1496"/>
      <c r="H1" s="1496"/>
    </row>
    <row r="2" spans="2:218" ht="21" customHeight="1">
      <c r="B2" s="1539" t="s">
        <v>342</v>
      </c>
      <c r="C2" s="1539"/>
      <c r="D2" s="1539"/>
      <c r="E2" s="1539"/>
      <c r="F2" s="1539"/>
      <c r="G2" s="1539"/>
      <c r="H2" s="1539"/>
    </row>
    <row r="3" spans="2:218" ht="21" customHeight="1">
      <c r="B3" s="1517" t="s">
        <v>2479</v>
      </c>
      <c r="C3" s="1517"/>
      <c r="D3" s="1517"/>
      <c r="E3" s="1517"/>
      <c r="F3" s="1517"/>
      <c r="G3" s="1517"/>
      <c r="H3" s="1517"/>
    </row>
    <row r="4" spans="2:218">
      <c r="B4" s="1518" t="s">
        <v>2754</v>
      </c>
      <c r="C4" s="1518"/>
      <c r="D4" s="1518"/>
      <c r="E4" s="1518"/>
      <c r="F4" s="1518"/>
      <c r="G4" s="1518"/>
      <c r="H4" s="1518"/>
    </row>
    <row r="5" spans="2:218">
      <c r="B5" s="35"/>
      <c r="C5" s="115"/>
    </row>
    <row r="6" spans="2:218" ht="13.35" customHeight="1">
      <c r="B6" s="1553" t="s">
        <v>17</v>
      </c>
      <c r="C6" s="1526" t="s">
        <v>2</v>
      </c>
      <c r="D6" s="1218" t="s">
        <v>654</v>
      </c>
      <c r="E6" s="1208" t="s">
        <v>3</v>
      </c>
      <c r="F6" s="1482" t="s">
        <v>2402</v>
      </c>
      <c r="G6" s="1483"/>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71"/>
      <c r="EY6" s="71"/>
      <c r="EZ6" s="71"/>
      <c r="FA6" s="71"/>
      <c r="FB6" s="71"/>
      <c r="FC6" s="71"/>
      <c r="FD6" s="71"/>
      <c r="FE6" s="71"/>
      <c r="FF6" s="71"/>
      <c r="FG6" s="71"/>
      <c r="FH6" s="71"/>
      <c r="FI6" s="71"/>
      <c r="FJ6" s="71"/>
      <c r="FK6" s="71"/>
      <c r="FL6" s="71"/>
      <c r="FM6" s="71"/>
      <c r="FN6" s="71"/>
      <c r="FO6" s="71"/>
      <c r="FP6" s="71"/>
      <c r="FQ6" s="71"/>
      <c r="FR6" s="71"/>
      <c r="FS6" s="71"/>
      <c r="FT6" s="71"/>
      <c r="FU6" s="71"/>
      <c r="FV6" s="71"/>
      <c r="FW6" s="71"/>
      <c r="FX6" s="71"/>
      <c r="FY6" s="71"/>
      <c r="FZ6" s="71"/>
      <c r="GA6" s="71"/>
      <c r="GB6" s="71"/>
      <c r="GC6" s="71"/>
      <c r="GD6" s="71"/>
      <c r="GE6" s="71"/>
      <c r="GF6" s="71"/>
      <c r="GG6" s="71"/>
      <c r="GH6" s="71"/>
      <c r="GI6" s="71"/>
      <c r="GJ6" s="71"/>
      <c r="GK6" s="71"/>
      <c r="GL6" s="71"/>
      <c r="GM6" s="71"/>
      <c r="GN6" s="71"/>
      <c r="GO6" s="71"/>
      <c r="GP6" s="71"/>
      <c r="GQ6" s="71"/>
      <c r="GR6" s="71"/>
      <c r="GS6" s="71"/>
      <c r="GT6" s="71"/>
      <c r="GU6" s="71"/>
      <c r="GV6" s="71"/>
      <c r="GW6" s="71"/>
      <c r="GX6" s="71"/>
      <c r="GY6" s="71"/>
      <c r="GZ6" s="71"/>
      <c r="HA6" s="71"/>
      <c r="HB6" s="71"/>
      <c r="HC6" s="71"/>
      <c r="HD6" s="71"/>
      <c r="HE6" s="71"/>
      <c r="HF6" s="71"/>
      <c r="HG6" s="71"/>
      <c r="HH6" s="71"/>
      <c r="HI6" s="71"/>
      <c r="HJ6" s="71"/>
    </row>
    <row r="7" spans="2:218">
      <c r="B7" s="1553"/>
      <c r="C7" s="1513"/>
      <c r="D7" s="1219"/>
      <c r="E7" s="1209"/>
      <c r="F7" s="366" t="s">
        <v>904</v>
      </c>
      <c r="G7" s="366" t="s">
        <v>905</v>
      </c>
      <c r="J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c r="DU7" s="71"/>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1"/>
      <c r="FK7" s="71"/>
      <c r="FL7" s="71"/>
      <c r="FM7" s="71"/>
      <c r="FN7" s="71"/>
      <c r="FO7" s="71"/>
      <c r="FP7" s="71"/>
      <c r="FQ7" s="71"/>
      <c r="FR7" s="71"/>
      <c r="FS7" s="71"/>
      <c r="FT7" s="71"/>
      <c r="FU7" s="71"/>
      <c r="FV7" s="71"/>
      <c r="FW7" s="71"/>
      <c r="FX7" s="71"/>
      <c r="FY7" s="71"/>
      <c r="FZ7" s="71"/>
      <c r="GA7" s="71"/>
      <c r="GB7" s="71"/>
      <c r="GC7" s="71"/>
      <c r="GD7" s="71"/>
      <c r="GE7" s="71"/>
      <c r="GF7" s="71"/>
      <c r="GG7" s="71"/>
      <c r="GH7" s="71"/>
      <c r="GI7" s="71"/>
      <c r="GJ7" s="71"/>
      <c r="GK7" s="71"/>
      <c r="GL7" s="71"/>
      <c r="GM7" s="71"/>
      <c r="GN7" s="71"/>
      <c r="GO7" s="71"/>
      <c r="GP7" s="71"/>
      <c r="GQ7" s="71"/>
      <c r="GR7" s="71"/>
      <c r="GS7" s="71"/>
      <c r="GT7" s="71"/>
      <c r="GU7" s="71"/>
      <c r="GV7" s="71"/>
      <c r="GW7" s="71"/>
      <c r="GX7" s="71"/>
      <c r="GY7" s="71"/>
      <c r="GZ7" s="71"/>
      <c r="HA7" s="71"/>
      <c r="HB7" s="71"/>
      <c r="HC7" s="71"/>
      <c r="HD7" s="71"/>
      <c r="HE7" s="71"/>
      <c r="HF7" s="71"/>
      <c r="HG7" s="71"/>
      <c r="HH7" s="71"/>
      <c r="HI7" s="71"/>
      <c r="HJ7" s="71"/>
    </row>
    <row r="8" spans="2:218">
      <c r="B8" s="1527" t="s">
        <v>2477</v>
      </c>
      <c r="C8" s="1541"/>
      <c r="D8" s="1541"/>
      <c r="E8" s="1528"/>
      <c r="F8" s="1527" t="s">
        <v>2431</v>
      </c>
      <c r="G8" s="1528"/>
      <c r="J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c r="ES8" s="71"/>
      <c r="ET8" s="71"/>
      <c r="EU8" s="71"/>
      <c r="EV8" s="71"/>
      <c r="EW8" s="71"/>
      <c r="EX8" s="71"/>
      <c r="EY8" s="71"/>
      <c r="EZ8" s="71"/>
      <c r="FA8" s="71"/>
      <c r="FB8" s="71"/>
      <c r="FC8" s="71"/>
      <c r="FD8" s="71"/>
      <c r="FE8" s="71"/>
      <c r="FF8" s="71"/>
      <c r="FG8" s="71"/>
      <c r="FH8" s="71"/>
      <c r="FI8" s="71"/>
      <c r="FJ8" s="71"/>
      <c r="FK8" s="71"/>
      <c r="FL8" s="71"/>
      <c r="FM8" s="71"/>
      <c r="FN8" s="71"/>
      <c r="FO8" s="71"/>
      <c r="FP8" s="71"/>
      <c r="FQ8" s="71"/>
      <c r="FR8" s="71"/>
      <c r="FS8" s="71"/>
      <c r="FT8" s="71"/>
      <c r="FU8" s="71"/>
      <c r="FV8" s="71"/>
      <c r="FW8" s="71"/>
      <c r="FX8" s="71"/>
      <c r="FY8" s="71"/>
      <c r="FZ8" s="71"/>
      <c r="GA8" s="71"/>
      <c r="GB8" s="71"/>
      <c r="GC8" s="71"/>
      <c r="GD8" s="71"/>
      <c r="GE8" s="71"/>
      <c r="GF8" s="71"/>
      <c r="GG8" s="71"/>
      <c r="GH8" s="71"/>
      <c r="GI8" s="71"/>
      <c r="GJ8" s="71"/>
      <c r="GK8" s="71"/>
      <c r="GL8" s="71"/>
      <c r="GM8" s="71"/>
      <c r="GN8" s="71"/>
      <c r="GO8" s="71"/>
      <c r="GP8" s="71"/>
      <c r="GQ8" s="71"/>
      <c r="GR8" s="71"/>
      <c r="GS8" s="71"/>
      <c r="GT8" s="71"/>
      <c r="GU8" s="71"/>
      <c r="GV8" s="71"/>
      <c r="GW8" s="71"/>
      <c r="GX8" s="71"/>
      <c r="GY8" s="71"/>
      <c r="GZ8" s="71"/>
      <c r="HA8" s="71"/>
      <c r="HB8" s="71"/>
      <c r="HC8" s="71"/>
      <c r="HD8" s="71"/>
      <c r="HE8" s="71"/>
      <c r="HF8" s="71"/>
      <c r="HG8" s="71"/>
      <c r="HH8" s="71"/>
      <c r="HI8" s="71"/>
      <c r="HJ8" s="71"/>
    </row>
    <row r="9" spans="2:218">
      <c r="B9" s="377">
        <v>1</v>
      </c>
      <c r="C9" s="992" t="s">
        <v>343</v>
      </c>
      <c r="D9" s="374"/>
      <c r="E9" s="361" t="s">
        <v>7</v>
      </c>
      <c r="F9" s="349">
        <f>_xlfn.XLOOKUP(L9,[1]VIII_CI_A_3_local4!$AI:$AI,[1]VIII_CI_A_3_local4!$S:$S)</f>
        <v>2.91</v>
      </c>
      <c r="G9" s="375">
        <f>_xlfn.XLOOKUP(L9,[1]VIII_CI_A_3_local4!$AI:$AI,[1]VIII_CI_A_3_local4!$T:$T)</f>
        <v>3.06</v>
      </c>
      <c r="I9" s="144"/>
      <c r="J9" s="101"/>
      <c r="L9" s="761" t="s">
        <v>1996</v>
      </c>
      <c r="Q9" s="101"/>
      <c r="R9" s="101"/>
    </row>
    <row r="10" spans="2:218" ht="15.75">
      <c r="B10" s="355">
        <v>2</v>
      </c>
      <c r="C10" s="993" t="s">
        <v>675</v>
      </c>
      <c r="D10" s="374"/>
      <c r="E10" s="357" t="s">
        <v>7</v>
      </c>
      <c r="F10" s="349">
        <f>_xlfn.XLOOKUP(L10,[1]VIII_CI_A_3_local4!$AI:$AI,[1]VIII_CI_A_3_local4!$S:$S)</f>
        <v>2.77</v>
      </c>
      <c r="G10" s="375">
        <f>_xlfn.XLOOKUP(L10,[1]VIII_CI_A_3_local4!$AI:$AI,[1]VIII_CI_A_3_local4!$T:$T)</f>
        <v>2.92</v>
      </c>
      <c r="I10" s="144"/>
      <c r="J10" s="101"/>
      <c r="L10" s="761" t="s">
        <v>1997</v>
      </c>
      <c r="Q10" s="101"/>
      <c r="R10" s="101"/>
    </row>
    <row r="11" spans="2:218" ht="15.75">
      <c r="B11" s="354" t="s">
        <v>42</v>
      </c>
      <c r="C11" s="992" t="s">
        <v>2480</v>
      </c>
      <c r="D11" s="357"/>
      <c r="E11" s="361" t="s">
        <v>7</v>
      </c>
      <c r="F11" s="349" t="s">
        <v>302</v>
      </c>
      <c r="G11" s="375">
        <f>_xlfn.XLOOKUP(L11,[1]VIII_CI_A_3_local4!$AI:$AI,[1]VIII_CI_A_3_local4!$T:$T)</f>
        <v>2.92</v>
      </c>
      <c r="I11" s="144"/>
      <c r="J11" s="101"/>
      <c r="L11" s="761" t="s">
        <v>1998</v>
      </c>
      <c r="Q11" s="101"/>
      <c r="R11" s="101"/>
    </row>
    <row r="12" spans="2:218" ht="25.5" customHeight="1">
      <c r="B12" s="354" t="s">
        <v>44</v>
      </c>
      <c r="C12" s="993" t="s">
        <v>676</v>
      </c>
      <c r="D12" s="361"/>
      <c r="E12" s="361" t="s">
        <v>7</v>
      </c>
      <c r="F12" s="349">
        <f>_xlfn.XLOOKUP(L12,[1]VIII_CI_A_3_local4!$AI:$AI,[1]VIII_CI_A_3_local4!$S:$S)</f>
        <v>2.67</v>
      </c>
      <c r="G12" s="536">
        <f>_xlfn.XLOOKUP(L12,[1]VIII_CI_A_3_local4!$AI:$AI,[1]VIII_CI_A_3_local4!$T:$T)</f>
        <v>2.81</v>
      </c>
      <c r="I12" s="144"/>
      <c r="J12" s="101"/>
      <c r="L12" s="761" t="s">
        <v>1999</v>
      </c>
      <c r="Q12" s="101"/>
      <c r="R12" s="101"/>
    </row>
    <row r="13" spans="2:218" ht="25.5">
      <c r="B13" s="354" t="s">
        <v>46</v>
      </c>
      <c r="C13" s="993" t="s">
        <v>2758</v>
      </c>
      <c r="D13" s="357"/>
      <c r="E13" s="361" t="s">
        <v>7</v>
      </c>
      <c r="F13" s="349">
        <f>_xlfn.XLOOKUP(L13,[1]VIII_CI_A_3_local4!$AI:$AI,[1]VIII_CI_A_3_local4!$S:$S)</f>
        <v>2.67</v>
      </c>
      <c r="G13" s="536">
        <f>_xlfn.XLOOKUP(L13,[1]VIII_CI_A_3_local4!$AI:$AI,[1]VIII_CI_A_3_local4!$T:$T)</f>
        <v>2.81</v>
      </c>
      <c r="I13" s="144"/>
      <c r="J13" s="101"/>
      <c r="L13" s="761" t="s">
        <v>2000</v>
      </c>
      <c r="Q13" s="101"/>
      <c r="R13" s="101"/>
    </row>
    <row r="14" spans="2:218" ht="41.25" customHeight="1">
      <c r="B14" s="354" t="s">
        <v>48</v>
      </c>
      <c r="C14" s="996" t="s">
        <v>2759</v>
      </c>
      <c r="D14" s="361"/>
      <c r="E14" s="336" t="s">
        <v>7</v>
      </c>
      <c r="F14" s="349">
        <f>_xlfn.XLOOKUP(L14,[1]VIII_CI_A_3_local4!$AI:$AI,[1]VIII_CI_A_3_local4!$S:$S)</f>
        <v>2.48</v>
      </c>
      <c r="G14" s="536">
        <f>_xlfn.XLOOKUP(L14,[1]VIII_CI_A_3_local4!$AI:$AI,[1]VIII_CI_A_3_local4!$T:$T)</f>
        <v>2.61</v>
      </c>
      <c r="I14" s="144"/>
      <c r="J14" s="101"/>
      <c r="L14" s="761" t="s">
        <v>2001</v>
      </c>
      <c r="Q14" s="101"/>
      <c r="R14" s="101"/>
    </row>
    <row r="15" spans="2:218">
      <c r="B15" s="354" t="s">
        <v>50</v>
      </c>
      <c r="C15" s="994" t="s">
        <v>2760</v>
      </c>
      <c r="D15" s="361"/>
      <c r="E15" s="362" t="s">
        <v>7</v>
      </c>
      <c r="F15" s="349">
        <f>_xlfn.XLOOKUP(L15,[1]VIII_CI_A_3_local4!$AI:$AI,[1]VIII_CI_A_3_local4!$S:$S)</f>
        <v>2.39</v>
      </c>
      <c r="G15" s="375">
        <f>_xlfn.XLOOKUP(L15,[1]VIII_CI_A_3_local4!$AI:$AI,[1]VIII_CI_A_3_local4!$T:$T)</f>
        <v>2.52</v>
      </c>
      <c r="I15" s="144"/>
      <c r="J15" s="101"/>
      <c r="L15" s="761" t="s">
        <v>2019</v>
      </c>
      <c r="Q15" s="101"/>
      <c r="R15" s="101"/>
    </row>
    <row r="16" spans="2:218">
      <c r="B16" s="354" t="s">
        <v>52</v>
      </c>
      <c r="C16" s="994" t="s">
        <v>2764</v>
      </c>
      <c r="D16" s="361"/>
      <c r="E16" s="336" t="s">
        <v>7</v>
      </c>
      <c r="F16" s="349">
        <f>_xlfn.XLOOKUP(L16,[1]VIII_CI_A_3_local4!$AI:$AI,[1]VIII_CI_A_3_local4!$S:$S)</f>
        <v>2.1800000000000002</v>
      </c>
      <c r="G16" s="375">
        <f>_xlfn.XLOOKUP(L16,[1]VIII_CI_A_3_local4!$AI:$AI,[1]VIII_CI_A_3_local4!$T:$T)</f>
        <v>2.29</v>
      </c>
      <c r="I16" s="144"/>
      <c r="J16" s="101"/>
      <c r="L16" s="761" t="s">
        <v>2003</v>
      </c>
      <c r="Q16" s="101"/>
      <c r="R16" s="101"/>
    </row>
    <row r="17" spans="2:202" ht="25.5">
      <c r="B17" s="354" t="s">
        <v>54</v>
      </c>
      <c r="C17" s="989" t="s">
        <v>351</v>
      </c>
      <c r="D17" s="362"/>
      <c r="E17" s="336" t="s">
        <v>7</v>
      </c>
      <c r="F17" s="348">
        <f>F13</f>
        <v>2.67</v>
      </c>
      <c r="G17" s="349" t="s">
        <v>302</v>
      </c>
    </row>
    <row r="18" spans="2:202" s="8" customFormat="1">
      <c r="B18" s="932" t="s">
        <v>242</v>
      </c>
      <c r="C18" s="989" t="s">
        <v>2699</v>
      </c>
      <c r="D18" s="935"/>
      <c r="E18" s="936" t="s">
        <v>32</v>
      </c>
      <c r="F18" s="937">
        <f>F16</f>
        <v>2.1800000000000002</v>
      </c>
      <c r="G18" s="937">
        <f>G16</f>
        <v>2.29</v>
      </c>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row>
    <row r="19" spans="2:202">
      <c r="B19" s="1546" t="s">
        <v>2478</v>
      </c>
      <c r="C19" s="1547"/>
      <c r="D19" s="1547"/>
      <c r="E19" s="1548"/>
      <c r="F19" s="1519" t="s">
        <v>19</v>
      </c>
      <c r="G19" s="1520"/>
    </row>
    <row r="20" spans="2:202">
      <c r="B20" s="1542">
        <v>11</v>
      </c>
      <c r="C20" s="1543" t="s">
        <v>658</v>
      </c>
      <c r="D20" s="378" t="s">
        <v>655</v>
      </c>
      <c r="E20" s="378" t="s">
        <v>7</v>
      </c>
      <c r="F20" s="349">
        <f>_xlfn.XLOOKUP(L20,[1]VIII_CI_A_3_local4!$AI:$AI,[1]VIII_CI_A_3_local4!$S:$S)</f>
        <v>1.73</v>
      </c>
      <c r="G20" s="349">
        <f>_xlfn.XLOOKUP(L20,[1]VIII_CI_A_3_local4!$AI:$AI,[1]VIII_CI_A_3_local4!$T:$T)</f>
        <v>1.82</v>
      </c>
      <c r="L20" s="769" t="s">
        <v>2004</v>
      </c>
    </row>
    <row r="21" spans="2:202">
      <c r="B21" s="1282"/>
      <c r="C21" s="1544"/>
      <c r="D21" s="378" t="s">
        <v>656</v>
      </c>
      <c r="E21" s="378" t="s">
        <v>7</v>
      </c>
      <c r="F21" s="349">
        <f>_xlfn.XLOOKUP(L21,[1]VIII_CI_A_3_local4!$AI:$AI,[1]VIII_CI_A_3_local4!$S:$S)</f>
        <v>1.65</v>
      </c>
      <c r="G21" s="349">
        <f>_xlfn.XLOOKUP(L21,[1]VIII_CI_A_3_local4!$AI:$AI,[1]VIII_CI_A_3_local4!$T:$T)</f>
        <v>1.74</v>
      </c>
      <c r="L21" s="769" t="s">
        <v>2005</v>
      </c>
    </row>
    <row r="22" spans="2:202">
      <c r="B22" s="1283"/>
      <c r="C22" s="1545"/>
      <c r="D22" s="378" t="s">
        <v>583</v>
      </c>
      <c r="E22" s="378" t="s">
        <v>7</v>
      </c>
      <c r="F22" s="349">
        <f>_xlfn.XLOOKUP(L22,[1]VIII_CI_A_3_local4!$AI:$AI,[1]VIII_CI_A_3_local4!$S:$S)</f>
        <v>1.5</v>
      </c>
      <c r="G22" s="349">
        <f>_xlfn.XLOOKUP(L22,[1]VIII_CI_A_3_local4!$AI:$AI,[1]VIII_CI_A_3_local4!$T:$T)</f>
        <v>1.58</v>
      </c>
      <c r="L22" s="769" t="s">
        <v>2006</v>
      </c>
    </row>
    <row r="23" spans="2:202" ht="13.35" customHeight="1">
      <c r="B23" s="1542">
        <v>12</v>
      </c>
      <c r="C23" s="1529" t="s">
        <v>2736</v>
      </c>
      <c r="D23" s="355" t="s">
        <v>655</v>
      </c>
      <c r="E23" s="380" t="s">
        <v>7</v>
      </c>
      <c r="F23" s="349">
        <f>_xlfn.XLOOKUP(L23,[1]VIII_CI_A_3_local4!$AI:$AI,[1]VIII_CI_A_3_local4!$S:$S)</f>
        <v>1.69</v>
      </c>
      <c r="G23" s="349">
        <f>_xlfn.XLOOKUP(L23,[1]VIII_CI_A_3_local4!$AI:$AI,[1]VIII_CI_A_3_local4!$T:$T)</f>
        <v>1.78</v>
      </c>
      <c r="L23" s="769" t="s">
        <v>2007</v>
      </c>
    </row>
    <row r="24" spans="2:202">
      <c r="B24" s="1282"/>
      <c r="C24" s="1523"/>
      <c r="D24" s="355" t="s">
        <v>656</v>
      </c>
      <c r="E24" s="380" t="s">
        <v>7</v>
      </c>
      <c r="F24" s="349">
        <f>_xlfn.XLOOKUP(L24,[1]VIII_CI_A_3_local4!$AI:$AI,[1]VIII_CI_A_3_local4!$S:$S)</f>
        <v>1.61</v>
      </c>
      <c r="G24" s="349">
        <f>_xlfn.XLOOKUP(L24,[1]VIII_CI_A_3_local4!$AI:$AI,[1]VIII_CI_A_3_local4!$T:$T)</f>
        <v>1.69</v>
      </c>
      <c r="L24" s="769" t="s">
        <v>2008</v>
      </c>
      <c r="Q24" s="101"/>
      <c r="R24" s="101"/>
    </row>
    <row r="25" spans="2:202">
      <c r="B25" s="1282"/>
      <c r="C25" s="1523"/>
      <c r="D25" s="355" t="s">
        <v>583</v>
      </c>
      <c r="E25" s="380" t="s">
        <v>7</v>
      </c>
      <c r="F25" s="349">
        <f>_xlfn.XLOOKUP(L25,[1]VIII_CI_A_3_local4!$AI:$AI,[1]VIII_CI_A_3_local4!$S:$S)</f>
        <v>1.45</v>
      </c>
      <c r="G25" s="349">
        <f>_xlfn.XLOOKUP(L25,[1]VIII_CI_A_3_local4!$AI:$AI,[1]VIII_CI_A_3_local4!$T:$T)</f>
        <v>1.53</v>
      </c>
      <c r="L25" s="769" t="s">
        <v>2009</v>
      </c>
      <c r="Q25" s="101"/>
      <c r="R25" s="101"/>
    </row>
    <row r="26" spans="2:202">
      <c r="B26" s="1283"/>
      <c r="C26" s="1524"/>
      <c r="D26" s="355" t="s">
        <v>34</v>
      </c>
      <c r="E26" s="380" t="s">
        <v>7</v>
      </c>
      <c r="F26" s="349">
        <f>_xlfn.XLOOKUP(L26,[1]VIII_CI_A_3_local4!$AI:$AI,[1]VIII_CI_A_3_local4!$S:$S)</f>
        <v>1.33</v>
      </c>
      <c r="G26" s="349">
        <f>_xlfn.XLOOKUP(L26,[1]VIII_CI_A_3_local4!$AI:$AI,[1]VIII_CI_A_3_local4!$T:$T)</f>
        <v>1.4</v>
      </c>
      <c r="L26" s="769" t="s">
        <v>2010</v>
      </c>
      <c r="Q26" s="101"/>
      <c r="R26" s="101"/>
    </row>
    <row r="27" spans="2:202" s="8" customFormat="1">
      <c r="B27" s="1492" t="s">
        <v>245</v>
      </c>
      <c r="C27" s="1529" t="s">
        <v>2592</v>
      </c>
      <c r="D27" s="165" t="s">
        <v>655</v>
      </c>
      <c r="E27" s="130" t="s">
        <v>7</v>
      </c>
      <c r="F27" s="1506">
        <f>G23</f>
        <v>1.78</v>
      </c>
      <c r="G27" s="1507"/>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row>
    <row r="28" spans="2:202" s="8" customFormat="1">
      <c r="B28" s="1493"/>
      <c r="C28" s="1523"/>
      <c r="D28" s="345" t="s">
        <v>656</v>
      </c>
      <c r="E28" s="130" t="s">
        <v>7</v>
      </c>
      <c r="F28" s="1506">
        <f>G24</f>
        <v>1.69</v>
      </c>
      <c r="G28" s="1507"/>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row>
    <row r="29" spans="2:202" s="8" customFormat="1">
      <c r="B29" s="1493"/>
      <c r="C29" s="1523"/>
      <c r="D29" s="345" t="s">
        <v>583</v>
      </c>
      <c r="E29" s="130" t="s">
        <v>7</v>
      </c>
      <c r="F29" s="1506">
        <f>G25</f>
        <v>1.53</v>
      </c>
      <c r="G29" s="1507"/>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row>
    <row r="30" spans="2:202" s="8" customFormat="1">
      <c r="B30" s="1494"/>
      <c r="C30" s="1524"/>
      <c r="D30" s="352" t="s">
        <v>34</v>
      </c>
      <c r="E30" s="130" t="s">
        <v>7</v>
      </c>
      <c r="F30" s="1506">
        <f>G26</f>
        <v>1.4</v>
      </c>
      <c r="G30" s="1507"/>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row>
    <row r="31" spans="2:202" s="8" customFormat="1">
      <c r="B31" s="1538" t="s">
        <v>246</v>
      </c>
      <c r="C31" s="1530" t="s">
        <v>657</v>
      </c>
      <c r="D31" s="1023" t="s">
        <v>655</v>
      </c>
      <c r="E31" s="1069" t="s">
        <v>32</v>
      </c>
      <c r="F31" s="1070">
        <f>_xlfn.XLOOKUP(L31,[1]VIII_CI_A_3_local4!$AI:$AI,[1]VIII_CI_A_3_local4!$S:$S)</f>
        <v>1.34</v>
      </c>
      <c r="G31" s="1070">
        <f>_xlfn.XLOOKUP(L31,[1]VIII_CI_A_3_local4!$AI:$AI,[1]VIII_CI_A_3_local4!$T:$T)</f>
        <v>1.41</v>
      </c>
      <c r="H31" s="30"/>
      <c r="I31" s="30"/>
      <c r="J31" s="30"/>
      <c r="K31" s="30"/>
      <c r="L31" s="769" t="s">
        <v>2011</v>
      </c>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row>
    <row r="32" spans="2:202" s="8" customFormat="1">
      <c r="B32" s="1538"/>
      <c r="C32" s="1531"/>
      <c r="D32" s="1023" t="s">
        <v>656</v>
      </c>
      <c r="E32" s="1069" t="s">
        <v>32</v>
      </c>
      <c r="F32" s="1070">
        <f>_xlfn.XLOOKUP(L32,[1]VIII_CI_A_3_local4!$AI:$AI,[1]VIII_CI_A_3_local4!$S:$S)</f>
        <v>1.26</v>
      </c>
      <c r="G32" s="1070">
        <f>_xlfn.XLOOKUP(L32,[1]VIII_CI_A_3_local4!$AI:$AI,[1]VIII_CI_A_3_local4!$T:$T)</f>
        <v>1.33</v>
      </c>
      <c r="H32" s="30"/>
      <c r="I32" s="30"/>
      <c r="J32" s="30"/>
      <c r="K32" s="30"/>
      <c r="L32" s="769" t="s">
        <v>2012</v>
      </c>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row>
    <row r="33" spans="2:218" s="8" customFormat="1">
      <c r="B33" s="1538"/>
      <c r="C33" s="1531"/>
      <c r="D33" s="1023" t="s">
        <v>583</v>
      </c>
      <c r="E33" s="1069" t="s">
        <v>32</v>
      </c>
      <c r="F33" s="1070">
        <f>_xlfn.XLOOKUP(L33,[1]VIII_CI_A_3_local4!$AI:$AI,[1]VIII_CI_A_3_local4!$S:$S)</f>
        <v>1.2</v>
      </c>
      <c r="G33" s="1070">
        <f>_xlfn.XLOOKUP(L33,[1]VIII_CI_A_3_local4!$AI:$AI,[1]VIII_CI_A_3_local4!$T:$T)</f>
        <v>1.26</v>
      </c>
      <c r="H33" s="30"/>
      <c r="I33" s="30"/>
      <c r="J33" s="30"/>
      <c r="K33" s="30"/>
      <c r="L33" s="769" t="s">
        <v>2013</v>
      </c>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row>
    <row r="34" spans="2:218" s="8" customFormat="1">
      <c r="B34" s="1538"/>
      <c r="C34" s="1532"/>
      <c r="D34" s="1023" t="s">
        <v>34</v>
      </c>
      <c r="E34" s="1069" t="s">
        <v>32</v>
      </c>
      <c r="F34" s="1070">
        <f>_xlfn.XLOOKUP(L34,[1]VIII_CI_A_3_local4!$AI:$AI,[1]VIII_CI_A_3_local4!$S:$S)</f>
        <v>1.17</v>
      </c>
      <c r="G34" s="1070">
        <f>_xlfn.XLOOKUP(L34,[1]VIII_CI_A_3_local4!$AI:$AI,[1]VIII_CI_A_3_local4!$T:$T)</f>
        <v>1.23</v>
      </c>
      <c r="H34" s="30"/>
      <c r="I34" s="30"/>
      <c r="J34" s="30"/>
      <c r="K34" s="30"/>
      <c r="L34" s="769" t="s">
        <v>2014</v>
      </c>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row>
    <row r="35" spans="2:218" s="8" customFormat="1">
      <c r="B35" s="1533" t="s">
        <v>247</v>
      </c>
      <c r="C35" s="1530" t="s">
        <v>2592</v>
      </c>
      <c r="D35" s="1023" t="s">
        <v>655</v>
      </c>
      <c r="E35" s="1069" t="s">
        <v>32</v>
      </c>
      <c r="F35" s="1506">
        <f>G31</f>
        <v>1.41</v>
      </c>
      <c r="G35" s="1507"/>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row>
    <row r="36" spans="2:218" s="8" customFormat="1">
      <c r="B36" s="1534"/>
      <c r="C36" s="1531"/>
      <c r="D36" s="1023" t="s">
        <v>656</v>
      </c>
      <c r="E36" s="1069" t="s">
        <v>32</v>
      </c>
      <c r="F36" s="1506">
        <f>G32</f>
        <v>1.33</v>
      </c>
      <c r="G36" s="1507"/>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row>
    <row r="37" spans="2:218" s="8" customFormat="1">
      <c r="B37" s="1534"/>
      <c r="C37" s="1531"/>
      <c r="D37" s="1023" t="s">
        <v>583</v>
      </c>
      <c r="E37" s="1069" t="s">
        <v>32</v>
      </c>
      <c r="F37" s="1506">
        <f>G33</f>
        <v>1.26</v>
      </c>
      <c r="G37" s="1507"/>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row>
    <row r="38" spans="2:218" s="8" customFormat="1">
      <c r="B38" s="1535"/>
      <c r="C38" s="1532"/>
      <c r="D38" s="1023" t="s">
        <v>34</v>
      </c>
      <c r="E38" s="1069" t="s">
        <v>32</v>
      </c>
      <c r="F38" s="1506">
        <f>G34</f>
        <v>1.23</v>
      </c>
      <c r="G38" s="1507"/>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row>
    <row r="39" spans="2:218">
      <c r="B39" s="1550" t="s">
        <v>248</v>
      </c>
      <c r="C39" s="1530" t="s">
        <v>674</v>
      </c>
      <c r="D39" s="1023" t="s">
        <v>655</v>
      </c>
      <c r="E39" s="1069" t="s">
        <v>33</v>
      </c>
      <c r="F39" s="1070">
        <f>_xlfn.XLOOKUP(L39,[1]VIII_CI_A_3_local4!$AI:$AI,[1]VIII_CI_A_3_local4!$S:$S)</f>
        <v>1.28</v>
      </c>
      <c r="G39" s="1070">
        <f>_xlfn.XLOOKUP(L39,[1]VIII_CI_A_3_local4!$AI:$AI,[1]VIII_CI_A_3_local4!$T:$T)</f>
        <v>1.35</v>
      </c>
      <c r="L39" s="769" t="s">
        <v>2015</v>
      </c>
      <c r="Q39" s="101"/>
      <c r="R39" s="101"/>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4"/>
      <c r="EK39" s="74"/>
      <c r="EL39" s="74"/>
      <c r="EM39" s="74"/>
      <c r="EN39" s="74"/>
      <c r="EO39" s="74"/>
      <c r="EP39" s="74"/>
      <c r="EQ39" s="74"/>
      <c r="ER39" s="74"/>
      <c r="ES39" s="74"/>
      <c r="ET39" s="74"/>
      <c r="EU39" s="74"/>
      <c r="EV39" s="74"/>
      <c r="EW39" s="74"/>
      <c r="EX39" s="74"/>
      <c r="EY39" s="74"/>
      <c r="EZ39" s="74"/>
      <c r="FA39" s="74"/>
      <c r="FB39" s="74"/>
      <c r="FC39" s="74"/>
      <c r="FD39" s="74"/>
      <c r="FE39" s="74"/>
      <c r="FF39" s="74"/>
      <c r="FG39" s="74"/>
      <c r="FH39" s="74"/>
      <c r="FI39" s="74"/>
      <c r="FJ39" s="74"/>
      <c r="FK39" s="74"/>
      <c r="FL39" s="74"/>
      <c r="FM39" s="74"/>
      <c r="FN39" s="74"/>
      <c r="FO39" s="74"/>
      <c r="FP39" s="74"/>
      <c r="FQ39" s="74"/>
      <c r="FR39" s="74"/>
      <c r="FS39" s="74"/>
      <c r="FT39" s="74"/>
      <c r="FU39" s="74"/>
      <c r="FV39" s="74"/>
      <c r="FW39" s="74"/>
      <c r="FX39" s="74"/>
      <c r="FY39" s="74"/>
      <c r="FZ39" s="74"/>
      <c r="GA39" s="74"/>
      <c r="GB39" s="74"/>
      <c r="GC39" s="74"/>
      <c r="GD39" s="74"/>
      <c r="GE39" s="74"/>
      <c r="GF39" s="74"/>
      <c r="GG39" s="74"/>
      <c r="GH39" s="74"/>
      <c r="GI39" s="74"/>
      <c r="GJ39" s="74"/>
      <c r="GK39" s="74"/>
      <c r="GL39" s="74"/>
      <c r="GM39" s="74"/>
      <c r="GN39" s="74"/>
      <c r="GO39" s="74"/>
      <c r="GP39" s="74"/>
      <c r="GQ39" s="74"/>
      <c r="GR39" s="74"/>
      <c r="GS39" s="74"/>
      <c r="GT39" s="74"/>
      <c r="GU39" s="74"/>
      <c r="GV39" s="74"/>
      <c r="GW39" s="74"/>
      <c r="GX39" s="74"/>
      <c r="GY39" s="74"/>
      <c r="GZ39" s="74"/>
      <c r="HA39" s="74"/>
      <c r="HB39" s="74"/>
      <c r="HC39" s="74"/>
      <c r="HD39" s="74"/>
      <c r="HE39" s="74"/>
      <c r="HF39" s="74"/>
      <c r="HG39" s="74"/>
      <c r="HH39" s="74"/>
      <c r="HI39" s="74"/>
      <c r="HJ39" s="74"/>
    </row>
    <row r="40" spans="2:218">
      <c r="B40" s="1551"/>
      <c r="C40" s="1531"/>
      <c r="D40" s="1023" t="s">
        <v>656</v>
      </c>
      <c r="E40" s="1069" t="s">
        <v>33</v>
      </c>
      <c r="F40" s="1070">
        <f>_xlfn.XLOOKUP(L40,[1]VIII_CI_A_3_local4!$AI:$AI,[1]VIII_CI_A_3_local4!$S:$S)</f>
        <v>1.22</v>
      </c>
      <c r="G40" s="1070">
        <f>_xlfn.XLOOKUP(L40,[1]VIII_CI_A_3_local4!$AI:$AI,[1]VIII_CI_A_3_local4!$T:$T)</f>
        <v>1.28</v>
      </c>
      <c r="L40" s="769" t="s">
        <v>2016</v>
      </c>
      <c r="Q40" s="101"/>
      <c r="R40" s="101"/>
    </row>
    <row r="41" spans="2:218">
      <c r="B41" s="1551"/>
      <c r="C41" s="1531"/>
      <c r="D41" s="1023" t="s">
        <v>583</v>
      </c>
      <c r="E41" s="1069" t="s">
        <v>33</v>
      </c>
      <c r="F41" s="1070">
        <f>_xlfn.XLOOKUP(L41,[1]VIII_CI_A_3_local4!$AI:$AI,[1]VIII_CI_A_3_local4!$S:$S)</f>
        <v>1.1599999999999999</v>
      </c>
      <c r="G41" s="1070">
        <f>_xlfn.XLOOKUP(L41,[1]VIII_CI_A_3_local4!$AI:$AI,[1]VIII_CI_A_3_local4!$T:$T)</f>
        <v>1.22</v>
      </c>
      <c r="L41" s="769" t="s">
        <v>2017</v>
      </c>
      <c r="Q41" s="101"/>
      <c r="R41" s="101"/>
    </row>
    <row r="42" spans="2:218">
      <c r="B42" s="1552"/>
      <c r="C42" s="1532"/>
      <c r="D42" s="1023" t="s">
        <v>34</v>
      </c>
      <c r="E42" s="1069" t="s">
        <v>33</v>
      </c>
      <c r="F42" s="1070">
        <f>_xlfn.XLOOKUP(L42,[1]VIII_CI_A_3_local4!$AI:$AI,[1]VIII_CI_A_3_local4!$S:$S)</f>
        <v>1.1200000000000001</v>
      </c>
      <c r="G42" s="1070">
        <f>_xlfn.XLOOKUP(L42,[1]VIII_CI_A_3_local4!$AI:$AI,[1]VIII_CI_A_3_local4!$T:$T)</f>
        <v>1.18</v>
      </c>
      <c r="L42" s="769" t="s">
        <v>2018</v>
      </c>
      <c r="Q42" s="101"/>
      <c r="R42" s="101"/>
    </row>
    <row r="43" spans="2:218">
      <c r="B43" s="1533" t="s">
        <v>249</v>
      </c>
      <c r="C43" s="1530" t="s">
        <v>2592</v>
      </c>
      <c r="D43" s="355" t="s">
        <v>655</v>
      </c>
      <c r="E43" s="380" t="s">
        <v>33</v>
      </c>
      <c r="F43" s="1506">
        <f>G39</f>
        <v>1.35</v>
      </c>
      <c r="G43" s="1507"/>
      <c r="L43" s="769"/>
      <c r="Q43" s="101"/>
      <c r="R43" s="101"/>
    </row>
    <row r="44" spans="2:218">
      <c r="B44" s="1534"/>
      <c r="C44" s="1531"/>
      <c r="D44" s="355" t="s">
        <v>656</v>
      </c>
      <c r="E44" s="380" t="s">
        <v>33</v>
      </c>
      <c r="F44" s="1506">
        <f>G40</f>
        <v>1.28</v>
      </c>
      <c r="G44" s="1507"/>
      <c r="L44" s="769"/>
      <c r="Q44" s="101"/>
      <c r="R44" s="101"/>
    </row>
    <row r="45" spans="2:218">
      <c r="B45" s="1534"/>
      <c r="C45" s="1531"/>
      <c r="D45" s="355" t="s">
        <v>583</v>
      </c>
      <c r="E45" s="380" t="s">
        <v>33</v>
      </c>
      <c r="F45" s="1506">
        <f>G41</f>
        <v>1.22</v>
      </c>
      <c r="G45" s="1507"/>
      <c r="L45" s="769"/>
      <c r="Q45" s="101"/>
      <c r="R45" s="101"/>
    </row>
    <row r="46" spans="2:218">
      <c r="B46" s="1535"/>
      <c r="C46" s="1532"/>
      <c r="D46" s="355" t="s">
        <v>34</v>
      </c>
      <c r="E46" s="380" t="s">
        <v>33</v>
      </c>
      <c r="F46" s="1506">
        <f>G42</f>
        <v>1.18</v>
      </c>
      <c r="G46" s="1507"/>
      <c r="L46" s="769"/>
      <c r="Q46" s="101"/>
      <c r="R46" s="101"/>
    </row>
    <row r="47" spans="2:218">
      <c r="B47" s="1519" t="s">
        <v>2474</v>
      </c>
      <c r="C47" s="1521"/>
      <c r="D47" s="1521"/>
      <c r="E47" s="1520"/>
      <c r="F47" s="1519" t="s">
        <v>19</v>
      </c>
      <c r="G47" s="1520"/>
    </row>
    <row r="48" spans="2:218">
      <c r="B48" s="1495" t="s">
        <v>250</v>
      </c>
      <c r="C48" s="1157" t="s">
        <v>963</v>
      </c>
      <c r="D48" s="165" t="s">
        <v>655</v>
      </c>
      <c r="E48" s="130" t="s">
        <v>7</v>
      </c>
      <c r="F48" s="798">
        <f>F23</f>
        <v>1.69</v>
      </c>
      <c r="G48" s="798">
        <f>G23</f>
        <v>1.78</v>
      </c>
    </row>
    <row r="49" spans="1:21">
      <c r="B49" s="1493"/>
      <c r="C49" s="1158"/>
      <c r="D49" s="345" t="s">
        <v>656</v>
      </c>
      <c r="E49" s="130" t="s">
        <v>7</v>
      </c>
      <c r="F49" s="798">
        <f t="shared" ref="F49:G49" si="0">F24</f>
        <v>1.61</v>
      </c>
      <c r="G49" s="798">
        <f t="shared" si="0"/>
        <v>1.69</v>
      </c>
    </row>
    <row r="50" spans="1:21">
      <c r="B50" s="1493"/>
      <c r="C50" s="1158"/>
      <c r="D50" s="345" t="s">
        <v>583</v>
      </c>
      <c r="E50" s="130" t="s">
        <v>7</v>
      </c>
      <c r="F50" s="798">
        <f t="shared" ref="F50:G50" si="1">F25</f>
        <v>1.45</v>
      </c>
      <c r="G50" s="798">
        <f t="shared" si="1"/>
        <v>1.53</v>
      </c>
    </row>
    <row r="51" spans="1:21">
      <c r="B51" s="1494"/>
      <c r="C51" s="1159"/>
      <c r="D51" s="352" t="s">
        <v>34</v>
      </c>
      <c r="E51" s="130" t="s">
        <v>7</v>
      </c>
      <c r="F51" s="798">
        <f t="shared" ref="F51:G51" si="2">F26</f>
        <v>1.33</v>
      </c>
      <c r="G51" s="798">
        <f t="shared" si="2"/>
        <v>1.4</v>
      </c>
    </row>
    <row r="52" spans="1:21" ht="15">
      <c r="B52" s="69" t="s">
        <v>12</v>
      </c>
      <c r="C52" s="164"/>
      <c r="D52" s="163"/>
      <c r="E52" s="74"/>
      <c r="F52" s="632"/>
      <c r="G52" s="633"/>
      <c r="I52" s="172"/>
      <c r="Q52" s="101"/>
    </row>
    <row r="53" spans="1:21">
      <c r="B53" s="1486" t="s">
        <v>2706</v>
      </c>
      <c r="C53" s="1486"/>
      <c r="D53" s="1486"/>
      <c r="E53" s="1486"/>
      <c r="F53" s="1486"/>
      <c r="G53" s="1486"/>
      <c r="I53" s="172"/>
      <c r="Q53" s="101"/>
    </row>
    <row r="54" spans="1:21" ht="27" customHeight="1">
      <c r="B54" s="1486" t="s">
        <v>2854</v>
      </c>
      <c r="C54" s="1486"/>
      <c r="D54" s="1486"/>
      <c r="E54" s="1486"/>
      <c r="F54" s="1486"/>
      <c r="G54" s="1486"/>
      <c r="I54" s="172"/>
      <c r="Q54" s="101"/>
    </row>
    <row r="55" spans="1:21" ht="58.5" customHeight="1">
      <c r="A55" s="72"/>
      <c r="B55" s="1486" t="s">
        <v>2505</v>
      </c>
      <c r="C55" s="1486"/>
      <c r="D55" s="1486"/>
      <c r="E55" s="1486"/>
      <c r="F55" s="1486"/>
      <c r="G55" s="1486"/>
      <c r="H55" s="72"/>
      <c r="I55" s="72"/>
      <c r="J55" s="72"/>
      <c r="K55" s="72"/>
      <c r="T55" s="101"/>
      <c r="U55" s="101"/>
    </row>
    <row r="56" spans="1:21" ht="13.35" customHeight="1">
      <c r="A56" s="72"/>
      <c r="B56" s="1486" t="s">
        <v>2826</v>
      </c>
      <c r="C56" s="1486"/>
      <c r="D56" s="1486"/>
      <c r="E56" s="1486"/>
      <c r="F56" s="1486"/>
      <c r="H56" s="72"/>
      <c r="I56" s="72"/>
      <c r="J56" s="72"/>
      <c r="K56" s="72"/>
      <c r="T56" s="101"/>
      <c r="U56" s="101"/>
    </row>
    <row r="57" spans="1:21" ht="13.35" customHeight="1">
      <c r="A57" s="72"/>
      <c r="B57" s="1486" t="s">
        <v>2506</v>
      </c>
      <c r="C57" s="1486"/>
      <c r="D57" s="1486"/>
      <c r="E57" s="1486"/>
      <c r="F57" s="1486"/>
      <c r="G57" s="1486"/>
      <c r="H57" s="72"/>
      <c r="I57" s="72"/>
      <c r="J57" s="72"/>
      <c r="K57" s="72"/>
      <c r="T57" s="101"/>
      <c r="U57" s="101"/>
    </row>
    <row r="58" spans="1:21" ht="27.75" customHeight="1">
      <c r="B58" s="1549" t="s">
        <v>2766</v>
      </c>
      <c r="C58" s="1549"/>
      <c r="D58" s="1549"/>
      <c r="E58" s="1549"/>
      <c r="F58" s="1549"/>
      <c r="G58" s="1549"/>
    </row>
  </sheetData>
  <mergeCells count="49">
    <mergeCell ref="B1:H1"/>
    <mergeCell ref="B2:H2"/>
    <mergeCell ref="B3:H3"/>
    <mergeCell ref="B4:H4"/>
    <mergeCell ref="B6:B7"/>
    <mergeCell ref="C6:C7"/>
    <mergeCell ref="D6:D7"/>
    <mergeCell ref="E6:E7"/>
    <mergeCell ref="F6:G6"/>
    <mergeCell ref="F8:G8"/>
    <mergeCell ref="B20:B22"/>
    <mergeCell ref="B23:B26"/>
    <mergeCell ref="C23:C26"/>
    <mergeCell ref="C20:C22"/>
    <mergeCell ref="B8:E8"/>
    <mergeCell ref="B39:B42"/>
    <mergeCell ref="C39:C42"/>
    <mergeCell ref="B43:B46"/>
    <mergeCell ref="C43:C46"/>
    <mergeCell ref="B27:B30"/>
    <mergeCell ref="C27:C30"/>
    <mergeCell ref="B31:B34"/>
    <mergeCell ref="C31:C34"/>
    <mergeCell ref="B35:B38"/>
    <mergeCell ref="C35:C38"/>
    <mergeCell ref="B58:G58"/>
    <mergeCell ref="B56:F56"/>
    <mergeCell ref="B57:G57"/>
    <mergeCell ref="B19:E19"/>
    <mergeCell ref="F19:G19"/>
    <mergeCell ref="B53:G53"/>
    <mergeCell ref="B54:G54"/>
    <mergeCell ref="B55:G55"/>
    <mergeCell ref="F47:G47"/>
    <mergeCell ref="B48:B51"/>
    <mergeCell ref="C48:C51"/>
    <mergeCell ref="F27:G27"/>
    <mergeCell ref="F28:G28"/>
    <mergeCell ref="F29:G29"/>
    <mergeCell ref="F30:G30"/>
    <mergeCell ref="B47:E47"/>
    <mergeCell ref="F44:G44"/>
    <mergeCell ref="F45:G45"/>
    <mergeCell ref="F46:G46"/>
    <mergeCell ref="F35:G35"/>
    <mergeCell ref="F36:G36"/>
    <mergeCell ref="F37:G37"/>
    <mergeCell ref="F38:G38"/>
    <mergeCell ref="F43:G43"/>
  </mergeCells>
  <pageMargins left="0.47244094488188998" right="0.196850393700787" top="0.47244094488188998" bottom="0.39370078740157499" header="0.31496062992126" footer="0.196850393700787"/>
  <pageSetup paperSize="9" scale="95" firstPageNumber="140" orientation="portrait" useFirstPageNumber="1" r:id="rId1"/>
  <headerFooter alignWithMargins="0">
    <oddHeader>&amp;CDRAFT</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403C3-BB2B-45BD-A090-F0D1E7067063}">
  <sheetPr codeName="Foaie30">
    <tabColor rgb="FFFFFF00"/>
  </sheetPr>
  <dimension ref="A1:HN309"/>
  <sheetViews>
    <sheetView zoomScale="85" zoomScaleNormal="85" workbookViewId="0">
      <selection activeCell="H274" sqref="H274"/>
    </sheetView>
  </sheetViews>
  <sheetFormatPr defaultColWidth="9" defaultRowHeight="12.75"/>
  <cols>
    <col min="1" max="1" width="4.140625" style="445" customWidth="1"/>
    <col min="2" max="2" width="4.42578125" style="448" customWidth="1"/>
    <col min="3" max="3" width="34.7109375" style="445" customWidth="1"/>
    <col min="4" max="4" width="16" style="445" customWidth="1"/>
    <col min="5" max="5" width="9.140625" style="447" customWidth="1"/>
    <col min="6" max="6" width="12.28515625" style="445" customWidth="1"/>
    <col min="7" max="7" width="15.28515625" style="445" customWidth="1"/>
    <col min="8" max="8" width="10" style="445" bestFit="1" customWidth="1"/>
    <col min="9" max="11" width="9" style="445" customWidth="1"/>
    <col min="12" max="12" width="7.85546875" style="445" customWidth="1"/>
    <col min="13" max="13" width="17" style="445" hidden="1" customWidth="1"/>
    <col min="14" max="14" width="9" style="446" customWidth="1"/>
    <col min="15" max="15" width="9" style="445" customWidth="1"/>
    <col min="16" max="16" width="3.5703125" style="445" customWidth="1"/>
    <col min="17" max="239" width="9" style="445"/>
    <col min="240" max="240" width="4.42578125" style="445" customWidth="1"/>
    <col min="241" max="241" width="34.7109375" style="445" customWidth="1"/>
    <col min="242" max="242" width="7.140625" style="445" customWidth="1"/>
    <col min="243" max="248" width="6.42578125" style="445" customWidth="1"/>
    <col min="249" max="249" width="6.28515625" style="445" customWidth="1"/>
    <col min="250" max="250" width="8.42578125" style="445" customWidth="1"/>
    <col min="251" max="251" width="9.7109375" style="445" customWidth="1"/>
    <col min="252" max="252" width="8.42578125" style="445" customWidth="1"/>
    <col min="253" max="253" width="7.85546875" style="445" customWidth="1"/>
    <col min="254" max="254" width="7.42578125" style="445" customWidth="1"/>
    <col min="255" max="495" width="9" style="445"/>
    <col min="496" max="496" width="4.42578125" style="445" customWidth="1"/>
    <col min="497" max="497" width="34.7109375" style="445" customWidth="1"/>
    <col min="498" max="498" width="7.140625" style="445" customWidth="1"/>
    <col min="499" max="504" width="6.42578125" style="445" customWidth="1"/>
    <col min="505" max="505" width="6.28515625" style="445" customWidth="1"/>
    <col min="506" max="506" width="8.42578125" style="445" customWidth="1"/>
    <col min="507" max="507" width="9.7109375" style="445" customWidth="1"/>
    <col min="508" max="508" width="8.42578125" style="445" customWidth="1"/>
    <col min="509" max="509" width="7.85546875" style="445" customWidth="1"/>
    <col min="510" max="510" width="7.42578125" style="445" customWidth="1"/>
    <col min="511" max="751" width="9" style="445"/>
    <col min="752" max="752" width="4.42578125" style="445" customWidth="1"/>
    <col min="753" max="753" width="34.7109375" style="445" customWidth="1"/>
    <col min="754" max="754" width="7.140625" style="445" customWidth="1"/>
    <col min="755" max="760" width="6.42578125" style="445" customWidth="1"/>
    <col min="761" max="761" width="6.28515625" style="445" customWidth="1"/>
    <col min="762" max="762" width="8.42578125" style="445" customWidth="1"/>
    <col min="763" max="763" width="9.7109375" style="445" customWidth="1"/>
    <col min="764" max="764" width="8.42578125" style="445" customWidth="1"/>
    <col min="765" max="765" width="7.85546875" style="445" customWidth="1"/>
    <col min="766" max="766" width="7.42578125" style="445" customWidth="1"/>
    <col min="767" max="1007" width="9" style="445"/>
    <col min="1008" max="1008" width="4.42578125" style="445" customWidth="1"/>
    <col min="1009" max="1009" width="34.7109375" style="445" customWidth="1"/>
    <col min="1010" max="1010" width="7.140625" style="445" customWidth="1"/>
    <col min="1011" max="1016" width="6.42578125" style="445" customWidth="1"/>
    <col min="1017" max="1017" width="6.28515625" style="445" customWidth="1"/>
    <col min="1018" max="1018" width="8.42578125" style="445" customWidth="1"/>
    <col min="1019" max="1019" width="9.7109375" style="445" customWidth="1"/>
    <col min="1020" max="1020" width="8.42578125" style="445" customWidth="1"/>
    <col min="1021" max="1021" width="7.85546875" style="445" customWidth="1"/>
    <col min="1022" max="1022" width="7.42578125" style="445" customWidth="1"/>
    <col min="1023" max="1263" width="9" style="445"/>
    <col min="1264" max="1264" width="4.42578125" style="445" customWidth="1"/>
    <col min="1265" max="1265" width="34.7109375" style="445" customWidth="1"/>
    <col min="1266" max="1266" width="7.140625" style="445" customWidth="1"/>
    <col min="1267" max="1272" width="6.42578125" style="445" customWidth="1"/>
    <col min="1273" max="1273" width="6.28515625" style="445" customWidth="1"/>
    <col min="1274" max="1274" width="8.42578125" style="445" customWidth="1"/>
    <col min="1275" max="1275" width="9.7109375" style="445" customWidth="1"/>
    <col min="1276" max="1276" width="8.42578125" style="445" customWidth="1"/>
    <col min="1277" max="1277" width="7.85546875" style="445" customWidth="1"/>
    <col min="1278" max="1278" width="7.42578125" style="445" customWidth="1"/>
    <col min="1279" max="1519" width="9" style="445"/>
    <col min="1520" max="1520" width="4.42578125" style="445" customWidth="1"/>
    <col min="1521" max="1521" width="34.7109375" style="445" customWidth="1"/>
    <col min="1522" max="1522" width="7.140625" style="445" customWidth="1"/>
    <col min="1523" max="1528" width="6.42578125" style="445" customWidth="1"/>
    <col min="1529" max="1529" width="6.28515625" style="445" customWidth="1"/>
    <col min="1530" max="1530" width="8.42578125" style="445" customWidth="1"/>
    <col min="1531" max="1531" width="9.7109375" style="445" customWidth="1"/>
    <col min="1532" max="1532" width="8.42578125" style="445" customWidth="1"/>
    <col min="1533" max="1533" width="7.85546875" style="445" customWidth="1"/>
    <col min="1534" max="1534" width="7.42578125" style="445" customWidth="1"/>
    <col min="1535" max="1775" width="9" style="445"/>
    <col min="1776" max="1776" width="4.42578125" style="445" customWidth="1"/>
    <col min="1777" max="1777" width="34.7109375" style="445" customWidth="1"/>
    <col min="1778" max="1778" width="7.140625" style="445" customWidth="1"/>
    <col min="1779" max="1784" width="6.42578125" style="445" customWidth="1"/>
    <col min="1785" max="1785" width="6.28515625" style="445" customWidth="1"/>
    <col min="1786" max="1786" width="8.42578125" style="445" customWidth="1"/>
    <col min="1787" max="1787" width="9.7109375" style="445" customWidth="1"/>
    <col min="1788" max="1788" width="8.42578125" style="445" customWidth="1"/>
    <col min="1789" max="1789" width="7.85546875" style="445" customWidth="1"/>
    <col min="1790" max="1790" width="7.42578125" style="445" customWidth="1"/>
    <col min="1791" max="2031" width="9" style="445"/>
    <col min="2032" max="2032" width="4.42578125" style="445" customWidth="1"/>
    <col min="2033" max="2033" width="34.7109375" style="445" customWidth="1"/>
    <col min="2034" max="2034" width="7.140625" style="445" customWidth="1"/>
    <col min="2035" max="2040" width="6.42578125" style="445" customWidth="1"/>
    <col min="2041" max="2041" width="6.28515625" style="445" customWidth="1"/>
    <col min="2042" max="2042" width="8.42578125" style="445" customWidth="1"/>
    <col min="2043" max="2043" width="9.7109375" style="445" customWidth="1"/>
    <col min="2044" max="2044" width="8.42578125" style="445" customWidth="1"/>
    <col min="2045" max="2045" width="7.85546875" style="445" customWidth="1"/>
    <col min="2046" max="2046" width="7.42578125" style="445" customWidth="1"/>
    <col min="2047" max="2287" width="9" style="445"/>
    <col min="2288" max="2288" width="4.42578125" style="445" customWidth="1"/>
    <col min="2289" max="2289" width="34.7109375" style="445" customWidth="1"/>
    <col min="2290" max="2290" width="7.140625" style="445" customWidth="1"/>
    <col min="2291" max="2296" width="6.42578125" style="445" customWidth="1"/>
    <col min="2297" max="2297" width="6.28515625" style="445" customWidth="1"/>
    <col min="2298" max="2298" width="8.42578125" style="445" customWidth="1"/>
    <col min="2299" max="2299" width="9.7109375" style="445" customWidth="1"/>
    <col min="2300" max="2300" width="8.42578125" style="445" customWidth="1"/>
    <col min="2301" max="2301" width="7.85546875" style="445" customWidth="1"/>
    <col min="2302" max="2302" width="7.42578125" style="445" customWidth="1"/>
    <col min="2303" max="2543" width="9" style="445"/>
    <col min="2544" max="2544" width="4.42578125" style="445" customWidth="1"/>
    <col min="2545" max="2545" width="34.7109375" style="445" customWidth="1"/>
    <col min="2546" max="2546" width="7.140625" style="445" customWidth="1"/>
    <col min="2547" max="2552" width="6.42578125" style="445" customWidth="1"/>
    <col min="2553" max="2553" width="6.28515625" style="445" customWidth="1"/>
    <col min="2554" max="2554" width="8.42578125" style="445" customWidth="1"/>
    <col min="2555" max="2555" width="9.7109375" style="445" customWidth="1"/>
    <col min="2556" max="2556" width="8.42578125" style="445" customWidth="1"/>
    <col min="2557" max="2557" width="7.85546875" style="445" customWidth="1"/>
    <col min="2558" max="2558" width="7.42578125" style="445" customWidth="1"/>
    <col min="2559" max="2799" width="9" style="445"/>
    <col min="2800" max="2800" width="4.42578125" style="445" customWidth="1"/>
    <col min="2801" max="2801" width="34.7109375" style="445" customWidth="1"/>
    <col min="2802" max="2802" width="7.140625" style="445" customWidth="1"/>
    <col min="2803" max="2808" width="6.42578125" style="445" customWidth="1"/>
    <col min="2809" max="2809" width="6.28515625" style="445" customWidth="1"/>
    <col min="2810" max="2810" width="8.42578125" style="445" customWidth="1"/>
    <col min="2811" max="2811" width="9.7109375" style="445" customWidth="1"/>
    <col min="2812" max="2812" width="8.42578125" style="445" customWidth="1"/>
    <col min="2813" max="2813" width="7.85546875" style="445" customWidth="1"/>
    <col min="2814" max="2814" width="7.42578125" style="445" customWidth="1"/>
    <col min="2815" max="3055" width="9" style="445"/>
    <col min="3056" max="3056" width="4.42578125" style="445" customWidth="1"/>
    <col min="3057" max="3057" width="34.7109375" style="445" customWidth="1"/>
    <col min="3058" max="3058" width="7.140625" style="445" customWidth="1"/>
    <col min="3059" max="3064" width="6.42578125" style="445" customWidth="1"/>
    <col min="3065" max="3065" width="6.28515625" style="445" customWidth="1"/>
    <col min="3066" max="3066" width="8.42578125" style="445" customWidth="1"/>
    <col min="3067" max="3067" width="9.7109375" style="445" customWidth="1"/>
    <col min="3068" max="3068" width="8.42578125" style="445" customWidth="1"/>
    <col min="3069" max="3069" width="7.85546875" style="445" customWidth="1"/>
    <col min="3070" max="3070" width="7.42578125" style="445" customWidth="1"/>
    <col min="3071" max="3311" width="9" style="445"/>
    <col min="3312" max="3312" width="4.42578125" style="445" customWidth="1"/>
    <col min="3313" max="3313" width="34.7109375" style="445" customWidth="1"/>
    <col min="3314" max="3314" width="7.140625" style="445" customWidth="1"/>
    <col min="3315" max="3320" width="6.42578125" style="445" customWidth="1"/>
    <col min="3321" max="3321" width="6.28515625" style="445" customWidth="1"/>
    <col min="3322" max="3322" width="8.42578125" style="445" customWidth="1"/>
    <col min="3323" max="3323" width="9.7109375" style="445" customWidth="1"/>
    <col min="3324" max="3324" width="8.42578125" style="445" customWidth="1"/>
    <col min="3325" max="3325" width="7.85546875" style="445" customWidth="1"/>
    <col min="3326" max="3326" width="7.42578125" style="445" customWidth="1"/>
    <col min="3327" max="3567" width="9" style="445"/>
    <col min="3568" max="3568" width="4.42578125" style="445" customWidth="1"/>
    <col min="3569" max="3569" width="34.7109375" style="445" customWidth="1"/>
    <col min="3570" max="3570" width="7.140625" style="445" customWidth="1"/>
    <col min="3571" max="3576" width="6.42578125" style="445" customWidth="1"/>
    <col min="3577" max="3577" width="6.28515625" style="445" customWidth="1"/>
    <col min="3578" max="3578" width="8.42578125" style="445" customWidth="1"/>
    <col min="3579" max="3579" width="9.7109375" style="445" customWidth="1"/>
    <col min="3580" max="3580" width="8.42578125" style="445" customWidth="1"/>
    <col min="3581" max="3581" width="7.85546875" style="445" customWidth="1"/>
    <col min="3582" max="3582" width="7.42578125" style="445" customWidth="1"/>
    <col min="3583" max="3823" width="9" style="445"/>
    <col min="3824" max="3824" width="4.42578125" style="445" customWidth="1"/>
    <col min="3825" max="3825" width="34.7109375" style="445" customWidth="1"/>
    <col min="3826" max="3826" width="7.140625" style="445" customWidth="1"/>
    <col min="3827" max="3832" width="6.42578125" style="445" customWidth="1"/>
    <col min="3833" max="3833" width="6.28515625" style="445" customWidth="1"/>
    <col min="3834" max="3834" width="8.42578125" style="445" customWidth="1"/>
    <col min="3835" max="3835" width="9.7109375" style="445" customWidth="1"/>
    <col min="3836" max="3836" width="8.42578125" style="445" customWidth="1"/>
    <col min="3837" max="3837" width="7.85546875" style="445" customWidth="1"/>
    <col min="3838" max="3838" width="7.42578125" style="445" customWidth="1"/>
    <col min="3839" max="4079" width="9" style="445"/>
    <col min="4080" max="4080" width="4.42578125" style="445" customWidth="1"/>
    <col min="4081" max="4081" width="34.7109375" style="445" customWidth="1"/>
    <col min="4082" max="4082" width="7.140625" style="445" customWidth="1"/>
    <col min="4083" max="4088" width="6.42578125" style="445" customWidth="1"/>
    <col min="4089" max="4089" width="6.28515625" style="445" customWidth="1"/>
    <col min="4090" max="4090" width="8.42578125" style="445" customWidth="1"/>
    <col min="4091" max="4091" width="9.7109375" style="445" customWidth="1"/>
    <col min="4092" max="4092" width="8.42578125" style="445" customWidth="1"/>
    <col min="4093" max="4093" width="7.85546875" style="445" customWidth="1"/>
    <col min="4094" max="4094" width="7.42578125" style="445" customWidth="1"/>
    <col min="4095" max="4335" width="9" style="445"/>
    <col min="4336" max="4336" width="4.42578125" style="445" customWidth="1"/>
    <col min="4337" max="4337" width="34.7109375" style="445" customWidth="1"/>
    <col min="4338" max="4338" width="7.140625" style="445" customWidth="1"/>
    <col min="4339" max="4344" width="6.42578125" style="445" customWidth="1"/>
    <col min="4345" max="4345" width="6.28515625" style="445" customWidth="1"/>
    <col min="4346" max="4346" width="8.42578125" style="445" customWidth="1"/>
    <col min="4347" max="4347" width="9.7109375" style="445" customWidth="1"/>
    <col min="4348" max="4348" width="8.42578125" style="445" customWidth="1"/>
    <col min="4349" max="4349" width="7.85546875" style="445" customWidth="1"/>
    <col min="4350" max="4350" width="7.42578125" style="445" customWidth="1"/>
    <col min="4351" max="4591" width="9" style="445"/>
    <col min="4592" max="4592" width="4.42578125" style="445" customWidth="1"/>
    <col min="4593" max="4593" width="34.7109375" style="445" customWidth="1"/>
    <col min="4594" max="4594" width="7.140625" style="445" customWidth="1"/>
    <col min="4595" max="4600" width="6.42578125" style="445" customWidth="1"/>
    <col min="4601" max="4601" width="6.28515625" style="445" customWidth="1"/>
    <col min="4602" max="4602" width="8.42578125" style="445" customWidth="1"/>
    <col min="4603" max="4603" width="9.7109375" style="445" customWidth="1"/>
    <col min="4604" max="4604" width="8.42578125" style="445" customWidth="1"/>
    <col min="4605" max="4605" width="7.85546875" style="445" customWidth="1"/>
    <col min="4606" max="4606" width="7.42578125" style="445" customWidth="1"/>
    <col min="4607" max="4847" width="9" style="445"/>
    <col min="4848" max="4848" width="4.42578125" style="445" customWidth="1"/>
    <col min="4849" max="4849" width="34.7109375" style="445" customWidth="1"/>
    <col min="4850" max="4850" width="7.140625" style="445" customWidth="1"/>
    <col min="4851" max="4856" width="6.42578125" style="445" customWidth="1"/>
    <col min="4857" max="4857" width="6.28515625" style="445" customWidth="1"/>
    <col min="4858" max="4858" width="8.42578125" style="445" customWidth="1"/>
    <col min="4859" max="4859" width="9.7109375" style="445" customWidth="1"/>
    <col min="4860" max="4860" width="8.42578125" style="445" customWidth="1"/>
    <col min="4861" max="4861" width="7.85546875" style="445" customWidth="1"/>
    <col min="4862" max="4862" width="7.42578125" style="445" customWidth="1"/>
    <col min="4863" max="5103" width="9" style="445"/>
    <col min="5104" max="5104" width="4.42578125" style="445" customWidth="1"/>
    <col min="5105" max="5105" width="34.7109375" style="445" customWidth="1"/>
    <col min="5106" max="5106" width="7.140625" style="445" customWidth="1"/>
    <col min="5107" max="5112" width="6.42578125" style="445" customWidth="1"/>
    <col min="5113" max="5113" width="6.28515625" style="445" customWidth="1"/>
    <col min="5114" max="5114" width="8.42578125" style="445" customWidth="1"/>
    <col min="5115" max="5115" width="9.7109375" style="445" customWidth="1"/>
    <col min="5116" max="5116" width="8.42578125" style="445" customWidth="1"/>
    <col min="5117" max="5117" width="7.85546875" style="445" customWidth="1"/>
    <col min="5118" max="5118" width="7.42578125" style="445" customWidth="1"/>
    <col min="5119" max="5359" width="9" style="445"/>
    <col min="5360" max="5360" width="4.42578125" style="445" customWidth="1"/>
    <col min="5361" max="5361" width="34.7109375" style="445" customWidth="1"/>
    <col min="5362" max="5362" width="7.140625" style="445" customWidth="1"/>
    <col min="5363" max="5368" width="6.42578125" style="445" customWidth="1"/>
    <col min="5369" max="5369" width="6.28515625" style="445" customWidth="1"/>
    <col min="5370" max="5370" width="8.42578125" style="445" customWidth="1"/>
    <col min="5371" max="5371" width="9.7109375" style="445" customWidth="1"/>
    <col min="5372" max="5372" width="8.42578125" style="445" customWidth="1"/>
    <col min="5373" max="5373" width="7.85546875" style="445" customWidth="1"/>
    <col min="5374" max="5374" width="7.42578125" style="445" customWidth="1"/>
    <col min="5375" max="5615" width="9" style="445"/>
    <col min="5616" max="5616" width="4.42578125" style="445" customWidth="1"/>
    <col min="5617" max="5617" width="34.7109375" style="445" customWidth="1"/>
    <col min="5618" max="5618" width="7.140625" style="445" customWidth="1"/>
    <col min="5619" max="5624" width="6.42578125" style="445" customWidth="1"/>
    <col min="5625" max="5625" width="6.28515625" style="445" customWidth="1"/>
    <col min="5626" max="5626" width="8.42578125" style="445" customWidth="1"/>
    <col min="5627" max="5627" width="9.7109375" style="445" customWidth="1"/>
    <col min="5628" max="5628" width="8.42578125" style="445" customWidth="1"/>
    <col min="5629" max="5629" width="7.85546875" style="445" customWidth="1"/>
    <col min="5630" max="5630" width="7.42578125" style="445" customWidth="1"/>
    <col min="5631" max="5871" width="9" style="445"/>
    <col min="5872" max="5872" width="4.42578125" style="445" customWidth="1"/>
    <col min="5873" max="5873" width="34.7109375" style="445" customWidth="1"/>
    <col min="5874" max="5874" width="7.140625" style="445" customWidth="1"/>
    <col min="5875" max="5880" width="6.42578125" style="445" customWidth="1"/>
    <col min="5881" max="5881" width="6.28515625" style="445" customWidth="1"/>
    <col min="5882" max="5882" width="8.42578125" style="445" customWidth="1"/>
    <col min="5883" max="5883" width="9.7109375" style="445" customWidth="1"/>
    <col min="5884" max="5884" width="8.42578125" style="445" customWidth="1"/>
    <col min="5885" max="5885" width="7.85546875" style="445" customWidth="1"/>
    <col min="5886" max="5886" width="7.42578125" style="445" customWidth="1"/>
    <col min="5887" max="6127" width="9" style="445"/>
    <col min="6128" max="6128" width="4.42578125" style="445" customWidth="1"/>
    <col min="6129" max="6129" width="34.7109375" style="445" customWidth="1"/>
    <col min="6130" max="6130" width="7.140625" style="445" customWidth="1"/>
    <col min="6131" max="6136" width="6.42578125" style="445" customWidth="1"/>
    <col min="6137" max="6137" width="6.28515625" style="445" customWidth="1"/>
    <col min="6138" max="6138" width="8.42578125" style="445" customWidth="1"/>
    <col min="6139" max="6139" width="9.7109375" style="445" customWidth="1"/>
    <col min="6140" max="6140" width="8.42578125" style="445" customWidth="1"/>
    <col min="6141" max="6141" width="7.85546875" style="445" customWidth="1"/>
    <col min="6142" max="6142" width="7.42578125" style="445" customWidth="1"/>
    <col min="6143" max="6383" width="9" style="445"/>
    <col min="6384" max="6384" width="4.42578125" style="445" customWidth="1"/>
    <col min="6385" max="6385" width="34.7109375" style="445" customWidth="1"/>
    <col min="6386" max="6386" width="7.140625" style="445" customWidth="1"/>
    <col min="6387" max="6392" width="6.42578125" style="445" customWidth="1"/>
    <col min="6393" max="6393" width="6.28515625" style="445" customWidth="1"/>
    <col min="6394" max="6394" width="8.42578125" style="445" customWidth="1"/>
    <col min="6395" max="6395" width="9.7109375" style="445" customWidth="1"/>
    <col min="6396" max="6396" width="8.42578125" style="445" customWidth="1"/>
    <col min="6397" max="6397" width="7.85546875" style="445" customWidth="1"/>
    <col min="6398" max="6398" width="7.42578125" style="445" customWidth="1"/>
    <col min="6399" max="6639" width="9" style="445"/>
    <col min="6640" max="6640" width="4.42578125" style="445" customWidth="1"/>
    <col min="6641" max="6641" width="34.7109375" style="445" customWidth="1"/>
    <col min="6642" max="6642" width="7.140625" style="445" customWidth="1"/>
    <col min="6643" max="6648" width="6.42578125" style="445" customWidth="1"/>
    <col min="6649" max="6649" width="6.28515625" style="445" customWidth="1"/>
    <col min="6650" max="6650" width="8.42578125" style="445" customWidth="1"/>
    <col min="6651" max="6651" width="9.7109375" style="445" customWidth="1"/>
    <col min="6652" max="6652" width="8.42578125" style="445" customWidth="1"/>
    <col min="6653" max="6653" width="7.85546875" style="445" customWidth="1"/>
    <col min="6654" max="6654" width="7.42578125" style="445" customWidth="1"/>
    <col min="6655" max="6895" width="9" style="445"/>
    <col min="6896" max="6896" width="4.42578125" style="445" customWidth="1"/>
    <col min="6897" max="6897" width="34.7109375" style="445" customWidth="1"/>
    <col min="6898" max="6898" width="7.140625" style="445" customWidth="1"/>
    <col min="6899" max="6904" width="6.42578125" style="445" customWidth="1"/>
    <col min="6905" max="6905" width="6.28515625" style="445" customWidth="1"/>
    <col min="6906" max="6906" width="8.42578125" style="445" customWidth="1"/>
    <col min="6907" max="6907" width="9.7109375" style="445" customWidth="1"/>
    <col min="6908" max="6908" width="8.42578125" style="445" customWidth="1"/>
    <col min="6909" max="6909" width="7.85546875" style="445" customWidth="1"/>
    <col min="6910" max="6910" width="7.42578125" style="445" customWidth="1"/>
    <col min="6911" max="7151" width="9" style="445"/>
    <col min="7152" max="7152" width="4.42578125" style="445" customWidth="1"/>
    <col min="7153" max="7153" width="34.7109375" style="445" customWidth="1"/>
    <col min="7154" max="7154" width="7.140625" style="445" customWidth="1"/>
    <col min="7155" max="7160" width="6.42578125" style="445" customWidth="1"/>
    <col min="7161" max="7161" width="6.28515625" style="445" customWidth="1"/>
    <col min="7162" max="7162" width="8.42578125" style="445" customWidth="1"/>
    <col min="7163" max="7163" width="9.7109375" style="445" customWidth="1"/>
    <col min="7164" max="7164" width="8.42578125" style="445" customWidth="1"/>
    <col min="7165" max="7165" width="7.85546875" style="445" customWidth="1"/>
    <col min="7166" max="7166" width="7.42578125" style="445" customWidth="1"/>
    <col min="7167" max="7407" width="9" style="445"/>
    <col min="7408" max="7408" width="4.42578125" style="445" customWidth="1"/>
    <col min="7409" max="7409" width="34.7109375" style="445" customWidth="1"/>
    <col min="7410" max="7410" width="7.140625" style="445" customWidth="1"/>
    <col min="7411" max="7416" width="6.42578125" style="445" customWidth="1"/>
    <col min="7417" max="7417" width="6.28515625" style="445" customWidth="1"/>
    <col min="7418" max="7418" width="8.42578125" style="445" customWidth="1"/>
    <col min="7419" max="7419" width="9.7109375" style="445" customWidth="1"/>
    <col min="7420" max="7420" width="8.42578125" style="445" customWidth="1"/>
    <col min="7421" max="7421" width="7.85546875" style="445" customWidth="1"/>
    <col min="7422" max="7422" width="7.42578125" style="445" customWidth="1"/>
    <col min="7423" max="7663" width="9" style="445"/>
    <col min="7664" max="7664" width="4.42578125" style="445" customWidth="1"/>
    <col min="7665" max="7665" width="34.7109375" style="445" customWidth="1"/>
    <col min="7666" max="7666" width="7.140625" style="445" customWidth="1"/>
    <col min="7667" max="7672" width="6.42578125" style="445" customWidth="1"/>
    <col min="7673" max="7673" width="6.28515625" style="445" customWidth="1"/>
    <col min="7674" max="7674" width="8.42578125" style="445" customWidth="1"/>
    <col min="7675" max="7675" width="9.7109375" style="445" customWidth="1"/>
    <col min="7676" max="7676" width="8.42578125" style="445" customWidth="1"/>
    <col min="7677" max="7677" width="7.85546875" style="445" customWidth="1"/>
    <col min="7678" max="7678" width="7.42578125" style="445" customWidth="1"/>
    <col min="7679" max="7919" width="9" style="445"/>
    <col min="7920" max="7920" width="4.42578125" style="445" customWidth="1"/>
    <col min="7921" max="7921" width="34.7109375" style="445" customWidth="1"/>
    <col min="7922" max="7922" width="7.140625" style="445" customWidth="1"/>
    <col min="7923" max="7928" width="6.42578125" style="445" customWidth="1"/>
    <col min="7929" max="7929" width="6.28515625" style="445" customWidth="1"/>
    <col min="7930" max="7930" width="8.42578125" style="445" customWidth="1"/>
    <col min="7931" max="7931" width="9.7109375" style="445" customWidth="1"/>
    <col min="7932" max="7932" width="8.42578125" style="445" customWidth="1"/>
    <col min="7933" max="7933" width="7.85546875" style="445" customWidth="1"/>
    <col min="7934" max="7934" width="7.42578125" style="445" customWidth="1"/>
    <col min="7935" max="8175" width="9" style="445"/>
    <col min="8176" max="8176" width="4.42578125" style="445" customWidth="1"/>
    <col min="8177" max="8177" width="34.7109375" style="445" customWidth="1"/>
    <col min="8178" max="8178" width="7.140625" style="445" customWidth="1"/>
    <col min="8179" max="8184" width="6.42578125" style="445" customWidth="1"/>
    <col min="8185" max="8185" width="6.28515625" style="445" customWidth="1"/>
    <col min="8186" max="8186" width="8.42578125" style="445" customWidth="1"/>
    <col min="8187" max="8187" width="9.7109375" style="445" customWidth="1"/>
    <col min="8188" max="8188" width="8.42578125" style="445" customWidth="1"/>
    <col min="8189" max="8189" width="7.85546875" style="445" customWidth="1"/>
    <col min="8190" max="8190" width="7.42578125" style="445" customWidth="1"/>
    <col min="8191" max="8431" width="9" style="445"/>
    <col min="8432" max="8432" width="4.42578125" style="445" customWidth="1"/>
    <col min="8433" max="8433" width="34.7109375" style="445" customWidth="1"/>
    <col min="8434" max="8434" width="7.140625" style="445" customWidth="1"/>
    <col min="8435" max="8440" width="6.42578125" style="445" customWidth="1"/>
    <col min="8441" max="8441" width="6.28515625" style="445" customWidth="1"/>
    <col min="8442" max="8442" width="8.42578125" style="445" customWidth="1"/>
    <col min="8443" max="8443" width="9.7109375" style="445" customWidth="1"/>
    <col min="8444" max="8444" width="8.42578125" style="445" customWidth="1"/>
    <col min="8445" max="8445" width="7.85546875" style="445" customWidth="1"/>
    <col min="8446" max="8446" width="7.42578125" style="445" customWidth="1"/>
    <col min="8447" max="8687" width="9" style="445"/>
    <col min="8688" max="8688" width="4.42578125" style="445" customWidth="1"/>
    <col min="8689" max="8689" width="34.7109375" style="445" customWidth="1"/>
    <col min="8690" max="8690" width="7.140625" style="445" customWidth="1"/>
    <col min="8691" max="8696" width="6.42578125" style="445" customWidth="1"/>
    <col min="8697" max="8697" width="6.28515625" style="445" customWidth="1"/>
    <col min="8698" max="8698" width="8.42578125" style="445" customWidth="1"/>
    <col min="8699" max="8699" width="9.7109375" style="445" customWidth="1"/>
    <col min="8700" max="8700" width="8.42578125" style="445" customWidth="1"/>
    <col min="8701" max="8701" width="7.85546875" style="445" customWidth="1"/>
    <col min="8702" max="8702" width="7.42578125" style="445" customWidth="1"/>
    <col min="8703" max="8943" width="9" style="445"/>
    <col min="8944" max="8944" width="4.42578125" style="445" customWidth="1"/>
    <col min="8945" max="8945" width="34.7109375" style="445" customWidth="1"/>
    <col min="8946" max="8946" width="7.140625" style="445" customWidth="1"/>
    <col min="8947" max="8952" width="6.42578125" style="445" customWidth="1"/>
    <col min="8953" max="8953" width="6.28515625" style="445" customWidth="1"/>
    <col min="8954" max="8954" width="8.42578125" style="445" customWidth="1"/>
    <col min="8955" max="8955" width="9.7109375" style="445" customWidth="1"/>
    <col min="8956" max="8956" width="8.42578125" style="445" customWidth="1"/>
    <col min="8957" max="8957" width="7.85546875" style="445" customWidth="1"/>
    <col min="8958" max="8958" width="7.42578125" style="445" customWidth="1"/>
    <col min="8959" max="9199" width="9" style="445"/>
    <col min="9200" max="9200" width="4.42578125" style="445" customWidth="1"/>
    <col min="9201" max="9201" width="34.7109375" style="445" customWidth="1"/>
    <col min="9202" max="9202" width="7.140625" style="445" customWidth="1"/>
    <col min="9203" max="9208" width="6.42578125" style="445" customWidth="1"/>
    <col min="9209" max="9209" width="6.28515625" style="445" customWidth="1"/>
    <col min="9210" max="9210" width="8.42578125" style="445" customWidth="1"/>
    <col min="9211" max="9211" width="9.7109375" style="445" customWidth="1"/>
    <col min="9212" max="9212" width="8.42578125" style="445" customWidth="1"/>
    <col min="9213" max="9213" width="7.85546875" style="445" customWidth="1"/>
    <col min="9214" max="9214" width="7.42578125" style="445" customWidth="1"/>
    <col min="9215" max="9455" width="9" style="445"/>
    <col min="9456" max="9456" width="4.42578125" style="445" customWidth="1"/>
    <col min="9457" max="9457" width="34.7109375" style="445" customWidth="1"/>
    <col min="9458" max="9458" width="7.140625" style="445" customWidth="1"/>
    <col min="9459" max="9464" width="6.42578125" style="445" customWidth="1"/>
    <col min="9465" max="9465" width="6.28515625" style="445" customWidth="1"/>
    <col min="9466" max="9466" width="8.42578125" style="445" customWidth="1"/>
    <col min="9467" max="9467" width="9.7109375" style="445" customWidth="1"/>
    <col min="9468" max="9468" width="8.42578125" style="445" customWidth="1"/>
    <col min="9469" max="9469" width="7.85546875" style="445" customWidth="1"/>
    <col min="9470" max="9470" width="7.42578125" style="445" customWidth="1"/>
    <col min="9471" max="9711" width="9" style="445"/>
    <col min="9712" max="9712" width="4.42578125" style="445" customWidth="1"/>
    <col min="9713" max="9713" width="34.7109375" style="445" customWidth="1"/>
    <col min="9714" max="9714" width="7.140625" style="445" customWidth="1"/>
    <col min="9715" max="9720" width="6.42578125" style="445" customWidth="1"/>
    <col min="9721" max="9721" width="6.28515625" style="445" customWidth="1"/>
    <col min="9722" max="9722" width="8.42578125" style="445" customWidth="1"/>
    <col min="9723" max="9723" width="9.7109375" style="445" customWidth="1"/>
    <col min="9724" max="9724" width="8.42578125" style="445" customWidth="1"/>
    <col min="9725" max="9725" width="7.85546875" style="445" customWidth="1"/>
    <col min="9726" max="9726" width="7.42578125" style="445" customWidth="1"/>
    <col min="9727" max="9967" width="9" style="445"/>
    <col min="9968" max="9968" width="4.42578125" style="445" customWidth="1"/>
    <col min="9969" max="9969" width="34.7109375" style="445" customWidth="1"/>
    <col min="9970" max="9970" width="7.140625" style="445" customWidth="1"/>
    <col min="9971" max="9976" width="6.42578125" style="445" customWidth="1"/>
    <col min="9977" max="9977" width="6.28515625" style="445" customWidth="1"/>
    <col min="9978" max="9978" width="8.42578125" style="445" customWidth="1"/>
    <col min="9979" max="9979" width="9.7109375" style="445" customWidth="1"/>
    <col min="9980" max="9980" width="8.42578125" style="445" customWidth="1"/>
    <col min="9981" max="9981" width="7.85546875" style="445" customWidth="1"/>
    <col min="9982" max="9982" width="7.42578125" style="445" customWidth="1"/>
    <col min="9983" max="10223" width="9" style="445"/>
    <col min="10224" max="10224" width="4.42578125" style="445" customWidth="1"/>
    <col min="10225" max="10225" width="34.7109375" style="445" customWidth="1"/>
    <col min="10226" max="10226" width="7.140625" style="445" customWidth="1"/>
    <col min="10227" max="10232" width="6.42578125" style="445" customWidth="1"/>
    <col min="10233" max="10233" width="6.28515625" style="445" customWidth="1"/>
    <col min="10234" max="10234" width="8.42578125" style="445" customWidth="1"/>
    <col min="10235" max="10235" width="9.7109375" style="445" customWidth="1"/>
    <col min="10236" max="10236" width="8.42578125" style="445" customWidth="1"/>
    <col min="10237" max="10237" width="7.85546875" style="445" customWidth="1"/>
    <col min="10238" max="10238" width="7.42578125" style="445" customWidth="1"/>
    <col min="10239" max="10479" width="9" style="445"/>
    <col min="10480" max="10480" width="4.42578125" style="445" customWidth="1"/>
    <col min="10481" max="10481" width="34.7109375" style="445" customWidth="1"/>
    <col min="10482" max="10482" width="7.140625" style="445" customWidth="1"/>
    <col min="10483" max="10488" width="6.42578125" style="445" customWidth="1"/>
    <col min="10489" max="10489" width="6.28515625" style="445" customWidth="1"/>
    <col min="10490" max="10490" width="8.42578125" style="445" customWidth="1"/>
    <col min="10491" max="10491" width="9.7109375" style="445" customWidth="1"/>
    <col min="10492" max="10492" width="8.42578125" style="445" customWidth="1"/>
    <col min="10493" max="10493" width="7.85546875" style="445" customWidth="1"/>
    <col min="10494" max="10494" width="7.42578125" style="445" customWidth="1"/>
    <col min="10495" max="10735" width="9" style="445"/>
    <col min="10736" max="10736" width="4.42578125" style="445" customWidth="1"/>
    <col min="10737" max="10737" width="34.7109375" style="445" customWidth="1"/>
    <col min="10738" max="10738" width="7.140625" style="445" customWidth="1"/>
    <col min="10739" max="10744" width="6.42578125" style="445" customWidth="1"/>
    <col min="10745" max="10745" width="6.28515625" style="445" customWidth="1"/>
    <col min="10746" max="10746" width="8.42578125" style="445" customWidth="1"/>
    <col min="10747" max="10747" width="9.7109375" style="445" customWidth="1"/>
    <col min="10748" max="10748" width="8.42578125" style="445" customWidth="1"/>
    <col min="10749" max="10749" width="7.85546875" style="445" customWidth="1"/>
    <col min="10750" max="10750" width="7.42578125" style="445" customWidth="1"/>
    <col min="10751" max="10991" width="9" style="445"/>
    <col min="10992" max="10992" width="4.42578125" style="445" customWidth="1"/>
    <col min="10993" max="10993" width="34.7109375" style="445" customWidth="1"/>
    <col min="10994" max="10994" width="7.140625" style="445" customWidth="1"/>
    <col min="10995" max="11000" width="6.42578125" style="445" customWidth="1"/>
    <col min="11001" max="11001" width="6.28515625" style="445" customWidth="1"/>
    <col min="11002" max="11002" width="8.42578125" style="445" customWidth="1"/>
    <col min="11003" max="11003" width="9.7109375" style="445" customWidth="1"/>
    <col min="11004" max="11004" width="8.42578125" style="445" customWidth="1"/>
    <col min="11005" max="11005" width="7.85546875" style="445" customWidth="1"/>
    <col min="11006" max="11006" width="7.42578125" style="445" customWidth="1"/>
    <col min="11007" max="11247" width="9" style="445"/>
    <col min="11248" max="11248" width="4.42578125" style="445" customWidth="1"/>
    <col min="11249" max="11249" width="34.7109375" style="445" customWidth="1"/>
    <col min="11250" max="11250" width="7.140625" style="445" customWidth="1"/>
    <col min="11251" max="11256" width="6.42578125" style="445" customWidth="1"/>
    <col min="11257" max="11257" width="6.28515625" style="445" customWidth="1"/>
    <col min="11258" max="11258" width="8.42578125" style="445" customWidth="1"/>
    <col min="11259" max="11259" width="9.7109375" style="445" customWidth="1"/>
    <col min="11260" max="11260" width="8.42578125" style="445" customWidth="1"/>
    <col min="11261" max="11261" width="7.85546875" style="445" customWidth="1"/>
    <col min="11262" max="11262" width="7.42578125" style="445" customWidth="1"/>
    <col min="11263" max="11503" width="9" style="445"/>
    <col min="11504" max="11504" width="4.42578125" style="445" customWidth="1"/>
    <col min="11505" max="11505" width="34.7109375" style="445" customWidth="1"/>
    <col min="11506" max="11506" width="7.140625" style="445" customWidth="1"/>
    <col min="11507" max="11512" width="6.42578125" style="445" customWidth="1"/>
    <col min="11513" max="11513" width="6.28515625" style="445" customWidth="1"/>
    <col min="11514" max="11514" width="8.42578125" style="445" customWidth="1"/>
    <col min="11515" max="11515" width="9.7109375" style="445" customWidth="1"/>
    <col min="11516" max="11516" width="8.42578125" style="445" customWidth="1"/>
    <col min="11517" max="11517" width="7.85546875" style="445" customWidth="1"/>
    <col min="11518" max="11518" width="7.42578125" style="445" customWidth="1"/>
    <col min="11519" max="11759" width="9" style="445"/>
    <col min="11760" max="11760" width="4.42578125" style="445" customWidth="1"/>
    <col min="11761" max="11761" width="34.7109375" style="445" customWidth="1"/>
    <col min="11762" max="11762" width="7.140625" style="445" customWidth="1"/>
    <col min="11763" max="11768" width="6.42578125" style="445" customWidth="1"/>
    <col min="11769" max="11769" width="6.28515625" style="445" customWidth="1"/>
    <col min="11770" max="11770" width="8.42578125" style="445" customWidth="1"/>
    <col min="11771" max="11771" width="9.7109375" style="445" customWidth="1"/>
    <col min="11772" max="11772" width="8.42578125" style="445" customWidth="1"/>
    <col min="11773" max="11773" width="7.85546875" style="445" customWidth="1"/>
    <col min="11774" max="11774" width="7.42578125" style="445" customWidth="1"/>
    <col min="11775" max="12015" width="9" style="445"/>
    <col min="12016" max="12016" width="4.42578125" style="445" customWidth="1"/>
    <col min="12017" max="12017" width="34.7109375" style="445" customWidth="1"/>
    <col min="12018" max="12018" width="7.140625" style="445" customWidth="1"/>
    <col min="12019" max="12024" width="6.42578125" style="445" customWidth="1"/>
    <col min="12025" max="12025" width="6.28515625" style="445" customWidth="1"/>
    <col min="12026" max="12026" width="8.42578125" style="445" customWidth="1"/>
    <col min="12027" max="12027" width="9.7109375" style="445" customWidth="1"/>
    <col min="12028" max="12028" width="8.42578125" style="445" customWidth="1"/>
    <col min="12029" max="12029" width="7.85546875" style="445" customWidth="1"/>
    <col min="12030" max="12030" width="7.42578125" style="445" customWidth="1"/>
    <col min="12031" max="12271" width="9" style="445"/>
    <col min="12272" max="12272" width="4.42578125" style="445" customWidth="1"/>
    <col min="12273" max="12273" width="34.7109375" style="445" customWidth="1"/>
    <col min="12274" max="12274" width="7.140625" style="445" customWidth="1"/>
    <col min="12275" max="12280" width="6.42578125" style="445" customWidth="1"/>
    <col min="12281" max="12281" width="6.28515625" style="445" customWidth="1"/>
    <col min="12282" max="12282" width="8.42578125" style="445" customWidth="1"/>
    <col min="12283" max="12283" width="9.7109375" style="445" customWidth="1"/>
    <col min="12284" max="12284" width="8.42578125" style="445" customWidth="1"/>
    <col min="12285" max="12285" width="7.85546875" style="445" customWidth="1"/>
    <col min="12286" max="12286" width="7.42578125" style="445" customWidth="1"/>
    <col min="12287" max="12527" width="9" style="445"/>
    <col min="12528" max="12528" width="4.42578125" style="445" customWidth="1"/>
    <col min="12529" max="12529" width="34.7109375" style="445" customWidth="1"/>
    <col min="12530" max="12530" width="7.140625" style="445" customWidth="1"/>
    <col min="12531" max="12536" width="6.42578125" style="445" customWidth="1"/>
    <col min="12537" max="12537" width="6.28515625" style="445" customWidth="1"/>
    <col min="12538" max="12538" width="8.42578125" style="445" customWidth="1"/>
    <col min="12539" max="12539" width="9.7109375" style="445" customWidth="1"/>
    <col min="12540" max="12540" width="8.42578125" style="445" customWidth="1"/>
    <col min="12541" max="12541" width="7.85546875" style="445" customWidth="1"/>
    <col min="12542" max="12542" width="7.42578125" style="445" customWidth="1"/>
    <col min="12543" max="12783" width="9" style="445"/>
    <col min="12784" max="12784" width="4.42578125" style="445" customWidth="1"/>
    <col min="12785" max="12785" width="34.7109375" style="445" customWidth="1"/>
    <col min="12786" max="12786" width="7.140625" style="445" customWidth="1"/>
    <col min="12787" max="12792" width="6.42578125" style="445" customWidth="1"/>
    <col min="12793" max="12793" width="6.28515625" style="445" customWidth="1"/>
    <col min="12794" max="12794" width="8.42578125" style="445" customWidth="1"/>
    <col min="12795" max="12795" width="9.7109375" style="445" customWidth="1"/>
    <col min="12796" max="12796" width="8.42578125" style="445" customWidth="1"/>
    <col min="12797" max="12797" width="7.85546875" style="445" customWidth="1"/>
    <col min="12798" max="12798" width="7.42578125" style="445" customWidth="1"/>
    <col min="12799" max="13039" width="9" style="445"/>
    <col min="13040" max="13040" width="4.42578125" style="445" customWidth="1"/>
    <col min="13041" max="13041" width="34.7109375" style="445" customWidth="1"/>
    <col min="13042" max="13042" width="7.140625" style="445" customWidth="1"/>
    <col min="13043" max="13048" width="6.42578125" style="445" customWidth="1"/>
    <col min="13049" max="13049" width="6.28515625" style="445" customWidth="1"/>
    <col min="13050" max="13050" width="8.42578125" style="445" customWidth="1"/>
    <col min="13051" max="13051" width="9.7109375" style="445" customWidth="1"/>
    <col min="13052" max="13052" width="8.42578125" style="445" customWidth="1"/>
    <col min="13053" max="13053" width="7.85546875" style="445" customWidth="1"/>
    <col min="13054" max="13054" width="7.42578125" style="445" customWidth="1"/>
    <col min="13055" max="13295" width="9" style="445"/>
    <col min="13296" max="13296" width="4.42578125" style="445" customWidth="1"/>
    <col min="13297" max="13297" width="34.7109375" style="445" customWidth="1"/>
    <col min="13298" max="13298" width="7.140625" style="445" customWidth="1"/>
    <col min="13299" max="13304" width="6.42578125" style="445" customWidth="1"/>
    <col min="13305" max="13305" width="6.28515625" style="445" customWidth="1"/>
    <col min="13306" max="13306" width="8.42578125" style="445" customWidth="1"/>
    <col min="13307" max="13307" width="9.7109375" style="445" customWidth="1"/>
    <col min="13308" max="13308" width="8.42578125" style="445" customWidth="1"/>
    <col min="13309" max="13309" width="7.85546875" style="445" customWidth="1"/>
    <col min="13310" max="13310" width="7.42578125" style="445" customWidth="1"/>
    <col min="13311" max="13551" width="9" style="445"/>
    <col min="13552" max="13552" width="4.42578125" style="445" customWidth="1"/>
    <col min="13553" max="13553" width="34.7109375" style="445" customWidth="1"/>
    <col min="13554" max="13554" width="7.140625" style="445" customWidth="1"/>
    <col min="13555" max="13560" width="6.42578125" style="445" customWidth="1"/>
    <col min="13561" max="13561" width="6.28515625" style="445" customWidth="1"/>
    <col min="13562" max="13562" width="8.42578125" style="445" customWidth="1"/>
    <col min="13563" max="13563" width="9.7109375" style="445" customWidth="1"/>
    <col min="13564" max="13564" width="8.42578125" style="445" customWidth="1"/>
    <col min="13565" max="13565" width="7.85546875" style="445" customWidth="1"/>
    <col min="13566" max="13566" width="7.42578125" style="445" customWidth="1"/>
    <col min="13567" max="13807" width="9" style="445"/>
    <col min="13808" max="13808" width="4.42578125" style="445" customWidth="1"/>
    <col min="13809" max="13809" width="34.7109375" style="445" customWidth="1"/>
    <col min="13810" max="13810" width="7.140625" style="445" customWidth="1"/>
    <col min="13811" max="13816" width="6.42578125" style="445" customWidth="1"/>
    <col min="13817" max="13817" width="6.28515625" style="445" customWidth="1"/>
    <col min="13818" max="13818" width="8.42578125" style="445" customWidth="1"/>
    <col min="13819" max="13819" width="9.7109375" style="445" customWidth="1"/>
    <col min="13820" max="13820" width="8.42578125" style="445" customWidth="1"/>
    <col min="13821" max="13821" width="7.85546875" style="445" customWidth="1"/>
    <col min="13822" max="13822" width="7.42578125" style="445" customWidth="1"/>
    <col min="13823" max="14063" width="9" style="445"/>
    <col min="14064" max="14064" width="4.42578125" style="445" customWidth="1"/>
    <col min="14065" max="14065" width="34.7109375" style="445" customWidth="1"/>
    <col min="14066" max="14066" width="7.140625" style="445" customWidth="1"/>
    <col min="14067" max="14072" width="6.42578125" style="445" customWidth="1"/>
    <col min="14073" max="14073" width="6.28515625" style="445" customWidth="1"/>
    <col min="14074" max="14074" width="8.42578125" style="445" customWidth="1"/>
    <col min="14075" max="14075" width="9.7109375" style="445" customWidth="1"/>
    <col min="14076" max="14076" width="8.42578125" style="445" customWidth="1"/>
    <col min="14077" max="14077" width="7.85546875" style="445" customWidth="1"/>
    <col min="14078" max="14078" width="7.42578125" style="445" customWidth="1"/>
    <col min="14079" max="14319" width="9" style="445"/>
    <col min="14320" max="14320" width="4.42578125" style="445" customWidth="1"/>
    <col min="14321" max="14321" width="34.7109375" style="445" customWidth="1"/>
    <col min="14322" max="14322" width="7.140625" style="445" customWidth="1"/>
    <col min="14323" max="14328" width="6.42578125" style="445" customWidth="1"/>
    <col min="14329" max="14329" width="6.28515625" style="445" customWidth="1"/>
    <col min="14330" max="14330" width="8.42578125" style="445" customWidth="1"/>
    <col min="14331" max="14331" width="9.7109375" style="445" customWidth="1"/>
    <col min="14332" max="14332" width="8.42578125" style="445" customWidth="1"/>
    <col min="14333" max="14333" width="7.85546875" style="445" customWidth="1"/>
    <col min="14334" max="14334" width="7.42578125" style="445" customWidth="1"/>
    <col min="14335" max="14575" width="9" style="445"/>
    <col min="14576" max="14576" width="4.42578125" style="445" customWidth="1"/>
    <col min="14577" max="14577" width="34.7109375" style="445" customWidth="1"/>
    <col min="14578" max="14578" width="7.140625" style="445" customWidth="1"/>
    <col min="14579" max="14584" width="6.42578125" style="445" customWidth="1"/>
    <col min="14585" max="14585" width="6.28515625" style="445" customWidth="1"/>
    <col min="14586" max="14586" width="8.42578125" style="445" customWidth="1"/>
    <col min="14587" max="14587" width="9.7109375" style="445" customWidth="1"/>
    <col min="14588" max="14588" width="8.42578125" style="445" customWidth="1"/>
    <col min="14589" max="14589" width="7.85546875" style="445" customWidth="1"/>
    <col min="14590" max="14590" width="7.42578125" style="445" customWidth="1"/>
    <col min="14591" max="14831" width="9" style="445"/>
    <col min="14832" max="14832" width="4.42578125" style="445" customWidth="1"/>
    <col min="14833" max="14833" width="34.7109375" style="445" customWidth="1"/>
    <col min="14834" max="14834" width="7.140625" style="445" customWidth="1"/>
    <col min="14835" max="14840" width="6.42578125" style="445" customWidth="1"/>
    <col min="14841" max="14841" width="6.28515625" style="445" customWidth="1"/>
    <col min="14842" max="14842" width="8.42578125" style="445" customWidth="1"/>
    <col min="14843" max="14843" width="9.7109375" style="445" customWidth="1"/>
    <col min="14844" max="14844" width="8.42578125" style="445" customWidth="1"/>
    <col min="14845" max="14845" width="7.85546875" style="445" customWidth="1"/>
    <col min="14846" max="14846" width="7.42578125" style="445" customWidth="1"/>
    <col min="14847" max="15087" width="9" style="445"/>
    <col min="15088" max="15088" width="4.42578125" style="445" customWidth="1"/>
    <col min="15089" max="15089" width="34.7109375" style="445" customWidth="1"/>
    <col min="15090" max="15090" width="7.140625" style="445" customWidth="1"/>
    <col min="15091" max="15096" width="6.42578125" style="445" customWidth="1"/>
    <col min="15097" max="15097" width="6.28515625" style="445" customWidth="1"/>
    <col min="15098" max="15098" width="8.42578125" style="445" customWidth="1"/>
    <col min="15099" max="15099" width="9.7109375" style="445" customWidth="1"/>
    <col min="15100" max="15100" width="8.42578125" style="445" customWidth="1"/>
    <col min="15101" max="15101" width="7.85546875" style="445" customWidth="1"/>
    <col min="15102" max="15102" width="7.42578125" style="445" customWidth="1"/>
    <col min="15103" max="15343" width="9" style="445"/>
    <col min="15344" max="15344" width="4.42578125" style="445" customWidth="1"/>
    <col min="15345" max="15345" width="34.7109375" style="445" customWidth="1"/>
    <col min="15346" max="15346" width="7.140625" style="445" customWidth="1"/>
    <col min="15347" max="15352" width="6.42578125" style="445" customWidth="1"/>
    <col min="15353" max="15353" width="6.28515625" style="445" customWidth="1"/>
    <col min="15354" max="15354" width="8.42578125" style="445" customWidth="1"/>
    <col min="15355" max="15355" width="9.7109375" style="445" customWidth="1"/>
    <col min="15356" max="15356" width="8.42578125" style="445" customWidth="1"/>
    <col min="15357" max="15357" width="7.85546875" style="445" customWidth="1"/>
    <col min="15358" max="15358" width="7.42578125" style="445" customWidth="1"/>
    <col min="15359" max="15599" width="9" style="445"/>
    <col min="15600" max="15600" width="4.42578125" style="445" customWidth="1"/>
    <col min="15601" max="15601" width="34.7109375" style="445" customWidth="1"/>
    <col min="15602" max="15602" width="7.140625" style="445" customWidth="1"/>
    <col min="15603" max="15608" width="6.42578125" style="445" customWidth="1"/>
    <col min="15609" max="15609" width="6.28515625" style="445" customWidth="1"/>
    <col min="15610" max="15610" width="8.42578125" style="445" customWidth="1"/>
    <col min="15611" max="15611" width="9.7109375" style="445" customWidth="1"/>
    <col min="15612" max="15612" width="8.42578125" style="445" customWidth="1"/>
    <col min="15613" max="15613" width="7.85546875" style="445" customWidth="1"/>
    <col min="15614" max="15614" width="7.42578125" style="445" customWidth="1"/>
    <col min="15615" max="15855" width="9" style="445"/>
    <col min="15856" max="15856" width="4.42578125" style="445" customWidth="1"/>
    <col min="15857" max="15857" width="34.7109375" style="445" customWidth="1"/>
    <col min="15858" max="15858" width="7.140625" style="445" customWidth="1"/>
    <col min="15859" max="15864" width="6.42578125" style="445" customWidth="1"/>
    <col min="15865" max="15865" width="6.28515625" style="445" customWidth="1"/>
    <col min="15866" max="15866" width="8.42578125" style="445" customWidth="1"/>
    <col min="15867" max="15867" width="9.7109375" style="445" customWidth="1"/>
    <col min="15868" max="15868" width="8.42578125" style="445" customWidth="1"/>
    <col min="15869" max="15869" width="7.85546875" style="445" customWidth="1"/>
    <col min="15870" max="15870" width="7.42578125" style="445" customWidth="1"/>
    <col min="15871" max="16111" width="9" style="445"/>
    <col min="16112" max="16112" width="4.42578125" style="445" customWidth="1"/>
    <col min="16113" max="16113" width="34.7109375" style="445" customWidth="1"/>
    <col min="16114" max="16114" width="7.140625" style="445" customWidth="1"/>
    <col min="16115" max="16120" width="6.42578125" style="445" customWidth="1"/>
    <col min="16121" max="16121" width="6.28515625" style="445" customWidth="1"/>
    <col min="16122" max="16122" width="8.42578125" style="445" customWidth="1"/>
    <col min="16123" max="16123" width="9.7109375" style="445" customWidth="1"/>
    <col min="16124" max="16124" width="8.42578125" style="445" customWidth="1"/>
    <col min="16125" max="16125" width="7.85546875" style="445" customWidth="1"/>
    <col min="16126" max="16126" width="7.42578125" style="445" customWidth="1"/>
    <col min="16127" max="16367" width="9" style="445"/>
    <col min="16368" max="16384" width="10.28515625" style="445" customWidth="1"/>
  </cols>
  <sheetData>
    <row r="1" spans="1:13" ht="37.5" customHeight="1">
      <c r="A1" s="1656" t="s">
        <v>341</v>
      </c>
      <c r="B1" s="1656"/>
      <c r="C1" s="1656"/>
      <c r="D1" s="1656"/>
      <c r="E1" s="1656"/>
      <c r="F1" s="1656"/>
      <c r="G1" s="1656"/>
      <c r="H1" s="1656"/>
      <c r="I1" s="519"/>
      <c r="J1" s="519"/>
      <c r="K1" s="519"/>
    </row>
    <row r="2" spans="1:13" ht="18.75">
      <c r="C2" s="518"/>
      <c r="D2" s="518"/>
    </row>
    <row r="3" spans="1:13" ht="51.75" customHeight="1">
      <c r="A3" s="1666" t="s">
        <v>352</v>
      </c>
      <c r="B3" s="1666"/>
      <c r="C3" s="1666"/>
      <c r="D3" s="1666"/>
      <c r="E3" s="1666"/>
      <c r="F3" s="1666"/>
      <c r="G3" s="1666"/>
      <c r="H3" s="517"/>
      <c r="I3" s="517"/>
      <c r="J3" s="517"/>
      <c r="K3" s="517"/>
      <c r="L3" s="517"/>
    </row>
    <row r="4" spans="1:13" ht="12" customHeight="1">
      <c r="B4" s="474"/>
      <c r="C4" s="517"/>
      <c r="D4" s="517"/>
      <c r="E4" s="517"/>
      <c r="F4" s="517"/>
      <c r="G4" s="517"/>
      <c r="H4" s="517"/>
      <c r="I4" s="517"/>
      <c r="J4" s="517"/>
      <c r="K4" s="517"/>
      <c r="L4" s="517"/>
    </row>
    <row r="5" spans="1:13">
      <c r="A5" s="1657" t="s">
        <v>2481</v>
      </c>
      <c r="B5" s="1657"/>
      <c r="C5" s="1657"/>
      <c r="D5" s="1657"/>
      <c r="E5" s="1657"/>
      <c r="F5" s="1657"/>
      <c r="G5" s="1657"/>
      <c r="H5" s="1657"/>
    </row>
    <row r="6" spans="1:13">
      <c r="B6" s="466"/>
      <c r="C6" s="466"/>
      <c r="D6" s="466"/>
      <c r="F6" s="491"/>
      <c r="G6" s="491"/>
      <c r="H6" s="447"/>
      <c r="I6" s="447"/>
    </row>
    <row r="7" spans="1:13" ht="25.5">
      <c r="B7" s="860" t="s">
        <v>35</v>
      </c>
      <c r="C7" s="861" t="s">
        <v>2</v>
      </c>
      <c r="D7" s="860" t="s">
        <v>2661</v>
      </c>
      <c r="E7" s="860" t="s">
        <v>3</v>
      </c>
      <c r="F7" s="1667" t="s">
        <v>2402</v>
      </c>
      <c r="G7" s="1668"/>
      <c r="H7" s="513"/>
      <c r="I7" s="513"/>
      <c r="J7" s="511"/>
    </row>
    <row r="8" spans="1:13">
      <c r="A8" s="859"/>
      <c r="B8" s="1658" t="s">
        <v>2835</v>
      </c>
      <c r="C8" s="1659"/>
      <c r="D8" s="1659"/>
      <c r="E8" s="1659"/>
      <c r="F8" s="1659"/>
      <c r="G8" s="1660"/>
      <c r="H8" s="859"/>
    </row>
    <row r="9" spans="1:13">
      <c r="B9" s="1658" t="s">
        <v>353</v>
      </c>
      <c r="C9" s="1659"/>
      <c r="D9" s="1659"/>
      <c r="E9" s="1660"/>
      <c r="F9" s="656" t="s">
        <v>5</v>
      </c>
      <c r="G9" s="656" t="s">
        <v>6</v>
      </c>
      <c r="H9" s="513"/>
      <c r="I9" s="513"/>
      <c r="J9" s="513"/>
    </row>
    <row r="10" spans="1:13">
      <c r="B10" s="516" t="s">
        <v>40</v>
      </c>
      <c r="C10" s="997" t="s">
        <v>354</v>
      </c>
      <c r="D10" s="659" t="s">
        <v>302</v>
      </c>
      <c r="E10" s="478" t="s">
        <v>7</v>
      </c>
      <c r="F10" s="544">
        <f>_xlfn.XLOOKUP(M10,[1]VIII_CII_A_1!$AI:$AI,[1]VIII_CII_A_1!$T:$T)</f>
        <v>5.13</v>
      </c>
      <c r="G10" s="544">
        <f>_xlfn.XLOOKUP(M10,[1]VIII_CII_A_1!$AI:$AI,[1]VIII_CII_A_1!$S:$S)</f>
        <v>5.4</v>
      </c>
      <c r="H10" s="513"/>
      <c r="I10" s="513"/>
      <c r="J10" s="155"/>
      <c r="L10" s="475"/>
      <c r="M10" s="761" t="s">
        <v>2020</v>
      </c>
    </row>
    <row r="11" spans="1:13">
      <c r="B11" s="478" t="s">
        <v>41</v>
      </c>
      <c r="C11" s="992" t="s">
        <v>355</v>
      </c>
      <c r="D11" s="659" t="s">
        <v>302</v>
      </c>
      <c r="E11" s="478" t="s">
        <v>7</v>
      </c>
      <c r="F11" s="544">
        <f>_xlfn.XLOOKUP(M11,[1]VIII_CII_A_1!$AI:$AI,[1]VIII_CII_A_1!$T:$T)</f>
        <v>4.9301298701298588</v>
      </c>
      <c r="G11" s="544">
        <f>_xlfn.XLOOKUP(M11,[1]VIII_CII_A_1!$AI:$AI,[1]VIII_CII_A_1!$S:$S)</f>
        <v>5.1896103896103778</v>
      </c>
      <c r="H11" s="513"/>
      <c r="I11" s="513"/>
      <c r="J11" s="155"/>
      <c r="K11" s="515"/>
      <c r="M11" s="761" t="s">
        <v>2021</v>
      </c>
    </row>
    <row r="12" spans="1:13">
      <c r="B12" s="478" t="s">
        <v>42</v>
      </c>
      <c r="C12" s="998" t="s">
        <v>356</v>
      </c>
      <c r="D12" s="659" t="s">
        <v>302</v>
      </c>
      <c r="E12" s="478" t="s">
        <v>7</v>
      </c>
      <c r="F12" s="544">
        <f>_xlfn.XLOOKUP(M12,[1]VIII_CII_A_1!$AI:$AI,[1]VIII_CII_A_1!$T:$T)</f>
        <v>4.7302597402597302</v>
      </c>
      <c r="G12" s="544">
        <f>_xlfn.XLOOKUP(M12,[1]VIII_CII_A_1!$AI:$AI,[1]VIII_CII_A_1!$S:$S)</f>
        <v>4.9792207792207686</v>
      </c>
      <c r="H12" s="513"/>
      <c r="I12" s="513"/>
      <c r="J12" s="155"/>
      <c r="L12" s="475"/>
      <c r="M12" s="761" t="s">
        <v>2022</v>
      </c>
    </row>
    <row r="13" spans="1:13" ht="25.5">
      <c r="B13" s="514" t="s">
        <v>44</v>
      </c>
      <c r="C13" s="995" t="s">
        <v>357</v>
      </c>
      <c r="D13" s="659" t="s">
        <v>302</v>
      </c>
      <c r="E13" s="498" t="s">
        <v>7</v>
      </c>
      <c r="F13" s="544">
        <f>_xlfn.XLOOKUP(M13,[1]VIII_CII_A_1!$AI:$AI,[1]VIII_CII_A_1!$T:$T)</f>
        <v>4.7024999999999997</v>
      </c>
      <c r="G13" s="544">
        <f>_xlfn.XLOOKUP(M13,[1]VIII_CII_A_1!$AI:$AI,[1]VIII_CII_A_1!$S:$S)</f>
        <v>4.95</v>
      </c>
      <c r="H13" s="513"/>
      <c r="I13" s="513"/>
      <c r="J13" s="155"/>
      <c r="L13" s="475"/>
      <c r="M13" s="761" t="s">
        <v>2023</v>
      </c>
    </row>
    <row r="14" spans="1:13" ht="26.45" customHeight="1">
      <c r="B14" s="514" t="s">
        <v>46</v>
      </c>
      <c r="C14" s="995" t="s">
        <v>358</v>
      </c>
      <c r="D14" s="659" t="s">
        <v>302</v>
      </c>
      <c r="E14" s="498" t="s">
        <v>7</v>
      </c>
      <c r="F14" s="544">
        <f>_xlfn.XLOOKUP(M14,[1]VIII_CII_A_1!$AI:$AI,[1]VIII_CII_A_1!$T:$T)</f>
        <v>4.2322499999999996</v>
      </c>
      <c r="G14" s="544">
        <f>_xlfn.XLOOKUP(M14,[1]VIII_CII_A_1!$AI:$AI,[1]VIII_CII_A_1!$S:$S)</f>
        <v>4.4550000000000001</v>
      </c>
      <c r="H14" s="513"/>
      <c r="I14" s="513"/>
      <c r="J14" s="155"/>
      <c r="L14" s="475"/>
      <c r="M14" s="761" t="s">
        <v>2024</v>
      </c>
    </row>
    <row r="15" spans="1:13" ht="25.5">
      <c r="B15" s="514" t="s">
        <v>48</v>
      </c>
      <c r="C15" s="995" t="s">
        <v>359</v>
      </c>
      <c r="D15" s="659" t="s">
        <v>302</v>
      </c>
      <c r="E15" s="498" t="s">
        <v>7</v>
      </c>
      <c r="F15" s="544">
        <f>_xlfn.XLOOKUP(M15,[1]VIII_CII_A_1!$AI:$AI,[1]VIII_CII_A_1!$T:$T)</f>
        <v>4.2322499999999996</v>
      </c>
      <c r="G15" s="544">
        <f>_xlfn.XLOOKUP(M15,[1]VIII_CII_A_1!$AI:$AI,[1]VIII_CII_A_1!$S:$S)</f>
        <v>4.4550000000000001</v>
      </c>
      <c r="H15" s="513"/>
      <c r="I15" s="513"/>
      <c r="J15" s="155"/>
      <c r="L15" s="475"/>
      <c r="M15" s="761" t="s">
        <v>2025</v>
      </c>
    </row>
    <row r="16" spans="1:13" ht="25.5">
      <c r="B16" s="514" t="s">
        <v>50</v>
      </c>
      <c r="C16" s="995" t="s">
        <v>360</v>
      </c>
      <c r="D16" s="659" t="s">
        <v>302</v>
      </c>
      <c r="E16" s="498" t="s">
        <v>7</v>
      </c>
      <c r="F16" s="544">
        <f>_xlfn.XLOOKUP(M16,[1]VIII_CII_A_1!$AI:$AI,[1]VIII_CII_A_1!$T:$T)</f>
        <v>3.8569999999999993</v>
      </c>
      <c r="G16" s="544">
        <f>_xlfn.XLOOKUP(M16,[1]VIII_CII_A_1!$AI:$AI,[1]VIII_CII_A_1!$S:$S)</f>
        <v>4.0599999999999996</v>
      </c>
      <c r="H16" s="513"/>
      <c r="I16" s="513"/>
      <c r="J16" s="155"/>
      <c r="L16" s="475"/>
      <c r="M16" s="761" t="s">
        <v>2026</v>
      </c>
    </row>
    <row r="17" spans="2:16">
      <c r="B17" s="514" t="s">
        <v>52</v>
      </c>
      <c r="C17" s="994" t="s">
        <v>361</v>
      </c>
      <c r="D17" s="659" t="s">
        <v>302</v>
      </c>
      <c r="E17" s="507" t="s">
        <v>7</v>
      </c>
      <c r="F17" s="544">
        <f>_xlfn.XLOOKUP(M17,[1]VIII_CII_A_1!$AI:$AI,[1]VIII_CII_A_1!$T:$T)</f>
        <v>3.7192499999999993</v>
      </c>
      <c r="G17" s="544">
        <f>_xlfn.XLOOKUP(M17,[1]VIII_CII_A_1!$AI:$AI,[1]VIII_CII_A_1!$S:$S)</f>
        <v>3.9149999999999996</v>
      </c>
      <c r="H17" s="513"/>
      <c r="I17" s="513"/>
      <c r="J17" s="448"/>
      <c r="K17" s="563"/>
      <c r="L17" s="447"/>
      <c r="M17" s="761" t="s">
        <v>2027</v>
      </c>
      <c r="N17" s="488"/>
      <c r="O17" s="454"/>
      <c r="P17" s="454"/>
    </row>
    <row r="18" spans="2:16" ht="25.5">
      <c r="B18" s="478" t="s">
        <v>54</v>
      </c>
      <c r="C18" s="994" t="s">
        <v>2868</v>
      </c>
      <c r="D18" s="659" t="s">
        <v>302</v>
      </c>
      <c r="E18" s="498" t="s">
        <v>7</v>
      </c>
      <c r="F18" s="544">
        <f>_xlfn.XLOOKUP(M18,[1]VIII_CII_A_1!$AI:$AI,[1]VIII_CII_A_1!$T:$T)</f>
        <v>3.4440845070422532</v>
      </c>
      <c r="G18" s="544">
        <f>_xlfn.XLOOKUP(M18,[1]VIII_CII_A_1!$AI:$AI,[1]VIII_CII_A_1!$S:$S)</f>
        <v>3.6253521126760564</v>
      </c>
      <c r="H18" s="513"/>
      <c r="I18" s="513"/>
      <c r="J18" s="673"/>
      <c r="K18" s="673"/>
      <c r="L18" s="673"/>
      <c r="M18" s="761" t="s">
        <v>2028</v>
      </c>
      <c r="N18" s="673"/>
      <c r="O18" s="673"/>
      <c r="P18" s="673"/>
    </row>
    <row r="19" spans="2:16">
      <c r="B19" s="894" t="s">
        <v>242</v>
      </c>
      <c r="C19" s="999" t="s">
        <v>2675</v>
      </c>
      <c r="D19" s="516" t="s">
        <v>302</v>
      </c>
      <c r="E19" s="507" t="s">
        <v>7</v>
      </c>
      <c r="F19" s="544">
        <f>_xlfn.XLOOKUP(M19,[1]VIII_CII_A_1!$AI:$AI,[1]VIII_CII_A_1!$T:$T)</f>
        <v>3.7192499999999993</v>
      </c>
      <c r="G19" s="544">
        <f>_xlfn.XLOOKUP(M19,[1]VIII_CII_A_1!$AI:$AI,[1]VIII_CII_A_1!$S:$S)</f>
        <v>3.9149999999999996</v>
      </c>
      <c r="H19" s="513"/>
      <c r="I19" s="513"/>
      <c r="K19" s="447"/>
      <c r="L19" s="563"/>
      <c r="M19" s="761" t="s">
        <v>2029</v>
      </c>
      <c r="N19" s="488"/>
      <c r="O19" s="454"/>
      <c r="P19" s="454"/>
    </row>
    <row r="20" spans="2:16">
      <c r="B20" s="1669" t="s">
        <v>362</v>
      </c>
      <c r="C20" s="1670"/>
      <c r="D20" s="1670"/>
      <c r="E20" s="1671"/>
      <c r="F20" s="1665" t="s">
        <v>19</v>
      </c>
      <c r="G20" s="1559"/>
      <c r="H20" s="454"/>
      <c r="I20" s="454"/>
    </row>
    <row r="21" spans="2:16">
      <c r="B21" s="1672"/>
      <c r="C21" s="1673"/>
      <c r="D21" s="1673"/>
      <c r="E21" s="1674"/>
      <c r="F21" s="893" t="s">
        <v>904</v>
      </c>
      <c r="G21" s="891" t="s">
        <v>905</v>
      </c>
      <c r="H21" s="454"/>
      <c r="I21" s="454"/>
    </row>
    <row r="22" spans="2:16" ht="12.75" customHeight="1">
      <c r="B22" s="1534" t="s">
        <v>243</v>
      </c>
      <c r="C22" s="1632" t="s">
        <v>915</v>
      </c>
      <c r="D22" s="895" t="s">
        <v>736</v>
      </c>
      <c r="E22" s="896" t="s">
        <v>7</v>
      </c>
      <c r="F22" s="521">
        <f>_xlfn.XLOOKUP(M22,[1]VIII_CII_A_1!$AI:$AI,[1]VIII_CII_A_1!$T:$T)</f>
        <v>2.3115750000000004</v>
      </c>
      <c r="G22" s="521">
        <f>_xlfn.XLOOKUP(M22,[1]VIII_CII_A_1!$AI:$AI,[1]VIII_CII_A_1!$S:$S)</f>
        <v>2.4990000000000001</v>
      </c>
      <c r="M22" s="769" t="s">
        <v>2030</v>
      </c>
    </row>
    <row r="23" spans="2:16">
      <c r="B23" s="1534"/>
      <c r="C23" s="1632"/>
      <c r="D23" s="661" t="s">
        <v>87</v>
      </c>
      <c r="E23" s="472" t="s">
        <v>7</v>
      </c>
      <c r="F23" s="521">
        <f>_xlfn.XLOOKUP(M23,[1]VIII_CII_A_1!$AI:$AI,[1]VIII_CII_A_1!$T:$T)</f>
        <v>2.2329037499999997</v>
      </c>
      <c r="G23" s="521">
        <f>_xlfn.XLOOKUP(M23,[1]VIII_CII_A_1!$AI:$AI,[1]VIII_CII_A_1!$S:$S)</f>
        <v>2.4139499999999998</v>
      </c>
      <c r="M23" s="769" t="s">
        <v>2031</v>
      </c>
    </row>
    <row r="24" spans="2:16">
      <c r="B24" s="1535"/>
      <c r="C24" s="1610"/>
      <c r="D24" s="661" t="s">
        <v>88</v>
      </c>
      <c r="E24" s="472" t="s">
        <v>7</v>
      </c>
      <c r="F24" s="521">
        <f>_xlfn.XLOOKUP(M24,[1]VIII_CII_A_1!$AI:$AI,[1]VIII_CII_A_1!$T:$T)</f>
        <v>2.0299125</v>
      </c>
      <c r="G24" s="521">
        <f>_xlfn.XLOOKUP(M24,[1]VIII_CII_A_1!$AI:$AI,[1]VIII_CII_A_1!$S:$S)</f>
        <v>2.1945000000000001</v>
      </c>
      <c r="M24" s="769" t="s">
        <v>2032</v>
      </c>
    </row>
    <row r="25" spans="2:16">
      <c r="B25" s="1572" t="s">
        <v>244</v>
      </c>
      <c r="C25" s="1609" t="s">
        <v>781</v>
      </c>
      <c r="D25" s="660" t="s">
        <v>736</v>
      </c>
      <c r="E25" s="472" t="s">
        <v>7</v>
      </c>
      <c r="F25" s="521">
        <f>_xlfn.XLOOKUP(M25,[1]VIII_CII_A_1!$AI:$AI,[1]VIII_CII_A_1!$T:$T)</f>
        <v>2.2014999999999998</v>
      </c>
      <c r="G25" s="521">
        <f>_xlfn.XLOOKUP(M25,[1]VIII_CII_A_1!$AI:$AI,[1]VIII_CII_A_1!$S:$S)</f>
        <v>2.38</v>
      </c>
      <c r="M25" s="769" t="s">
        <v>2033</v>
      </c>
    </row>
    <row r="26" spans="2:16">
      <c r="B26" s="1534"/>
      <c r="C26" s="1632"/>
      <c r="D26" s="661" t="s">
        <v>87</v>
      </c>
      <c r="E26" s="472" t="s">
        <v>7</v>
      </c>
      <c r="F26" s="521">
        <f>_xlfn.XLOOKUP(M26,[1]VIII_CII_A_1!$AI:$AI,[1]VIII_CII_A_1!$T:$T)</f>
        <v>2.1265749999999999</v>
      </c>
      <c r="G26" s="521">
        <f>_xlfn.XLOOKUP(M26,[1]VIII_CII_A_1!$AI:$AI,[1]VIII_CII_A_1!$S:$S)</f>
        <v>2.2989999999999999</v>
      </c>
      <c r="M26" s="769" t="s">
        <v>2034</v>
      </c>
      <c r="N26" s="445"/>
    </row>
    <row r="27" spans="2:16">
      <c r="B27" s="1534"/>
      <c r="C27" s="1632"/>
      <c r="D27" s="661" t="s">
        <v>88</v>
      </c>
      <c r="E27" s="472" t="s">
        <v>7</v>
      </c>
      <c r="F27" s="521">
        <f>_xlfn.XLOOKUP(M27,[1]VIII_CII_A_1!$AI:$AI,[1]VIII_CII_A_1!$T:$T)</f>
        <v>1.9332499999999999</v>
      </c>
      <c r="G27" s="521">
        <f>_xlfn.XLOOKUP(M27,[1]VIII_CII_A_1!$AI:$AI,[1]VIII_CII_A_1!$S:$S)</f>
        <v>2.09</v>
      </c>
      <c r="M27" s="769" t="s">
        <v>2035</v>
      </c>
      <c r="N27" s="445"/>
    </row>
    <row r="28" spans="2:16">
      <c r="B28" s="1534"/>
      <c r="C28" s="1610"/>
      <c r="D28" s="467" t="s">
        <v>363</v>
      </c>
      <c r="E28" s="472" t="s">
        <v>7</v>
      </c>
      <c r="F28" s="521">
        <f>_xlfn.XLOOKUP(M28,[1]VIII_CII_A_1!$AI:$AI,[1]VIII_CII_A_1!$T:$T)</f>
        <v>1.8619999999999999</v>
      </c>
      <c r="G28" s="521">
        <f>_xlfn.XLOOKUP(M28,[1]VIII_CII_A_1!$AI:$AI,[1]VIII_CII_A_1!$S:$S)</f>
        <v>1.9</v>
      </c>
      <c r="M28" s="769" t="s">
        <v>2036</v>
      </c>
    </row>
    <row r="29" spans="2:16">
      <c r="B29" s="1664" t="s">
        <v>245</v>
      </c>
      <c r="C29" s="1661" t="s">
        <v>733</v>
      </c>
      <c r="D29" s="660" t="s">
        <v>736</v>
      </c>
      <c r="E29" s="510" t="s">
        <v>7</v>
      </c>
      <c r="F29" s="521">
        <f>_xlfn.XLOOKUP(M29,[1]VIII_CII_A_1!$AI:$AI,[1]VIII_CII_A_1!$T:$T)</f>
        <v>2.2014999999999998</v>
      </c>
      <c r="G29" s="521">
        <f>_xlfn.XLOOKUP(M29,[1]VIII_CII_A_1!$AI:$AI,[1]VIII_CII_A_1!$S:$S)</f>
        <v>2.38</v>
      </c>
      <c r="M29" s="769" t="s">
        <v>2037</v>
      </c>
    </row>
    <row r="30" spans="2:16">
      <c r="B30" s="1664"/>
      <c r="C30" s="1662"/>
      <c r="D30" s="661" t="s">
        <v>87</v>
      </c>
      <c r="E30" s="510" t="s">
        <v>7</v>
      </c>
      <c r="F30" s="521">
        <f>_xlfn.XLOOKUP(M30,[1]VIII_CII_A_1!$AI:$AI,[1]VIII_CII_A_1!$T:$T)</f>
        <v>2.1265749999999999</v>
      </c>
      <c r="G30" s="521">
        <f>_xlfn.XLOOKUP(M30,[1]VIII_CII_A_1!$AI:$AI,[1]VIII_CII_A_1!$S:$S)</f>
        <v>2.2989999999999999</v>
      </c>
      <c r="M30" s="769" t="s">
        <v>2038</v>
      </c>
    </row>
    <row r="31" spans="2:16">
      <c r="B31" s="1664"/>
      <c r="C31" s="1662"/>
      <c r="D31" s="661" t="s">
        <v>88</v>
      </c>
      <c r="E31" s="510" t="s">
        <v>7</v>
      </c>
      <c r="F31" s="521">
        <f>_xlfn.XLOOKUP(M31,[1]VIII_CII_A_1!$AI:$AI,[1]VIII_CII_A_1!$T:$T)</f>
        <v>1.9332499999999999</v>
      </c>
      <c r="G31" s="521">
        <f>_xlfn.XLOOKUP(M31,[1]VIII_CII_A_1!$AI:$AI,[1]VIII_CII_A_1!$S:$S)</f>
        <v>2.09</v>
      </c>
      <c r="M31" s="769" t="s">
        <v>2039</v>
      </c>
    </row>
    <row r="32" spans="2:16">
      <c r="B32" s="1664"/>
      <c r="C32" s="1663"/>
      <c r="D32" s="467" t="s">
        <v>363</v>
      </c>
      <c r="E32" s="510" t="s">
        <v>7</v>
      </c>
      <c r="F32" s="521">
        <f>_xlfn.XLOOKUP(M32,[1]VIII_CII_A_1!$AI:$AI,[1]VIII_CII_A_1!$T:$T)</f>
        <v>1.8619999999999999</v>
      </c>
      <c r="G32" s="521">
        <f>_xlfn.XLOOKUP(M32,[1]VIII_CII_A_1!$AI:$AI,[1]VIII_CII_A_1!$S:$S)</f>
        <v>1.9</v>
      </c>
      <c r="M32" s="769" t="s">
        <v>2040</v>
      </c>
    </row>
    <row r="33" spans="2:17">
      <c r="B33" s="1572" t="s">
        <v>246</v>
      </c>
      <c r="C33" s="1609" t="s">
        <v>782</v>
      </c>
      <c r="D33" s="660" t="s">
        <v>736</v>
      </c>
      <c r="E33" s="472" t="s">
        <v>32</v>
      </c>
      <c r="F33" s="521">
        <f>_xlfn.XLOOKUP(M33,[1]VIII_CII_A_1!$AI:$AI,[1]VIII_CII_A_1!$T:$T)</f>
        <v>1.6951550000000002</v>
      </c>
      <c r="G33" s="521">
        <f>_xlfn.XLOOKUP(M33,[1]VIII_CII_A_1!$AI:$AI,[1]VIII_CII_A_1!$S:$S)</f>
        <v>1.8326</v>
      </c>
      <c r="M33" s="769" t="s">
        <v>2041</v>
      </c>
    </row>
    <row r="34" spans="2:17">
      <c r="B34" s="1534"/>
      <c r="C34" s="1632"/>
      <c r="D34" s="661" t="s">
        <v>87</v>
      </c>
      <c r="E34" s="472" t="s">
        <v>32</v>
      </c>
      <c r="F34" s="521">
        <f>_xlfn.XLOOKUP(M34,[1]VIII_CII_A_1!$AI:$AI,[1]VIII_CII_A_1!$T:$T)</f>
        <v>1.6374627500000001</v>
      </c>
      <c r="G34" s="521">
        <f>_xlfn.XLOOKUP(M34,[1]VIII_CII_A_1!$AI:$AI,[1]VIII_CII_A_1!$S:$S)</f>
        <v>1.77023</v>
      </c>
      <c r="M34" s="769" t="s">
        <v>2042</v>
      </c>
    </row>
    <row r="35" spans="2:17">
      <c r="B35" s="1534"/>
      <c r="C35" s="1632"/>
      <c r="D35" s="661" t="s">
        <v>88</v>
      </c>
      <c r="E35" s="472" t="s">
        <v>32</v>
      </c>
      <c r="F35" s="521">
        <f>_xlfn.XLOOKUP(M35,[1]VIII_CII_A_1!$AI:$AI,[1]VIII_CII_A_1!$T:$T)</f>
        <v>1.5466</v>
      </c>
      <c r="G35" s="521">
        <f>_xlfn.XLOOKUP(M35,[1]VIII_CII_A_1!$AI:$AI,[1]VIII_CII_A_1!$S:$S)</f>
        <v>1.6719999999999999</v>
      </c>
      <c r="M35" s="769" t="s">
        <v>2043</v>
      </c>
    </row>
    <row r="36" spans="2:17">
      <c r="B36" s="1535"/>
      <c r="C36" s="1610"/>
      <c r="D36" s="467" t="s">
        <v>363</v>
      </c>
      <c r="E36" s="472" t="s">
        <v>32</v>
      </c>
      <c r="F36" s="521">
        <f>_xlfn.XLOOKUP(M36,[1]VIII_CII_A_1!$AI:$AI,[1]VIII_CII_A_1!$T:$T)</f>
        <v>1.51145</v>
      </c>
      <c r="G36" s="521">
        <f>_xlfn.XLOOKUP(M36,[1]VIII_CII_A_1!$AI:$AI,[1]VIII_CII_A_1!$S:$S)</f>
        <v>1.6339999999999999</v>
      </c>
      <c r="M36" s="769" t="s">
        <v>2044</v>
      </c>
    </row>
    <row r="37" spans="2:17" ht="25.5" customHeight="1">
      <c r="B37" s="1572" t="s">
        <v>247</v>
      </c>
      <c r="C37" s="1609" t="s">
        <v>916</v>
      </c>
      <c r="D37" s="660" t="s">
        <v>2662</v>
      </c>
      <c r="E37" s="472" t="s">
        <v>33</v>
      </c>
      <c r="F37" s="521">
        <f>_xlfn.XLOOKUP(M37,[1]VIII_CII_A_1!$AI:$AI,[1]VIII_CII_A_1!$T:$T)</f>
        <v>1.635824575</v>
      </c>
      <c r="G37" s="521">
        <f>_xlfn.XLOOKUP(M37,[1]VIII_CII_A_1!$AI:$AI,[1]VIII_CII_A_1!$S:$S)</f>
        <v>1.768459</v>
      </c>
      <c r="M37" s="769" t="s">
        <v>2045</v>
      </c>
    </row>
    <row r="38" spans="2:17">
      <c r="B38" s="1534"/>
      <c r="C38" s="1632"/>
      <c r="D38" s="661" t="s">
        <v>2654</v>
      </c>
      <c r="E38" s="472" t="s">
        <v>33</v>
      </c>
      <c r="F38" s="521">
        <f>_xlfn.XLOOKUP(M38,[1]VIII_CII_A_1!$AI:$AI,[1]VIII_CII_A_1!$T:$T)</f>
        <v>1.5801515537499999</v>
      </c>
      <c r="G38" s="521">
        <f>_xlfn.XLOOKUP(M38,[1]VIII_CII_A_1!$AI:$AI,[1]VIII_CII_A_1!$S:$S)</f>
        <v>1.7082719499999999</v>
      </c>
      <c r="J38" s="501"/>
      <c r="M38" s="769" t="s">
        <v>2046</v>
      </c>
      <c r="N38" s="445"/>
    </row>
    <row r="39" spans="2:17">
      <c r="B39" s="1534"/>
      <c r="C39" s="1632"/>
      <c r="D39" s="661" t="s">
        <v>2653</v>
      </c>
      <c r="E39" s="472" t="s">
        <v>33</v>
      </c>
      <c r="F39" s="521">
        <f>_xlfn.XLOOKUP(M39,[1]VIII_CII_A_1!$AI:$AI,[1]VIII_CII_A_1!$T:$T)</f>
        <v>1.4924689999999998</v>
      </c>
      <c r="G39" s="521">
        <f>_xlfn.XLOOKUP(M39,[1]VIII_CII_A_1!$AI:$AI,[1]VIII_CII_A_1!$S:$S)</f>
        <v>1.6134799999999998</v>
      </c>
      <c r="J39" s="452"/>
      <c r="K39" s="452"/>
      <c r="L39" s="452"/>
      <c r="M39" s="769" t="s">
        <v>2047</v>
      </c>
      <c r="N39" s="452"/>
      <c r="O39" s="452"/>
      <c r="P39" s="452"/>
      <c r="Q39" s="452"/>
    </row>
    <row r="40" spans="2:17">
      <c r="B40" s="1535"/>
      <c r="C40" s="1610"/>
      <c r="D40" s="467" t="s">
        <v>363</v>
      </c>
      <c r="E40" s="498" t="s">
        <v>33</v>
      </c>
      <c r="F40" s="521">
        <f>_xlfn.XLOOKUP(M40,[1]VIII_CII_A_1!$AI:$AI,[1]VIII_CII_A_1!$T:$T)</f>
        <v>1.4509919999999998</v>
      </c>
      <c r="G40" s="521">
        <f>_xlfn.XLOOKUP(M40,[1]VIII_CII_A_1!$AI:$AI,[1]VIII_CII_A_1!$S:$S)</f>
        <v>1.5686399999999998</v>
      </c>
      <c r="M40" s="769" t="s">
        <v>2048</v>
      </c>
    </row>
    <row r="41" spans="2:17">
      <c r="B41" s="1580" t="s">
        <v>2507</v>
      </c>
      <c r="C41" s="1580"/>
      <c r="D41" s="1580"/>
      <c r="E41" s="1580"/>
      <c r="F41" s="1580"/>
      <c r="G41" s="1580"/>
    </row>
    <row r="42" spans="2:17">
      <c r="B42" s="1576" t="s">
        <v>2508</v>
      </c>
      <c r="C42" s="1576"/>
      <c r="D42" s="1576"/>
      <c r="E42" s="1576"/>
      <c r="F42" s="1576"/>
      <c r="G42" s="1576"/>
      <c r="H42" s="452"/>
      <c r="I42" s="452"/>
    </row>
    <row r="43" spans="2:17" ht="27.6" customHeight="1">
      <c r="B43" s="1591" t="s">
        <v>366</v>
      </c>
      <c r="C43" s="1592"/>
      <c r="D43" s="1592"/>
      <c r="E43" s="1592"/>
      <c r="F43" s="1592"/>
      <c r="G43" s="1593"/>
    </row>
    <row r="44" spans="2:17">
      <c r="B44" s="1658" t="s">
        <v>2509</v>
      </c>
      <c r="C44" s="1659"/>
      <c r="D44" s="1659"/>
      <c r="E44" s="1660"/>
      <c r="F44" s="1594" t="s">
        <v>2511</v>
      </c>
      <c r="G44" s="1595"/>
    </row>
    <row r="45" spans="2:17">
      <c r="B45" s="478" t="s">
        <v>248</v>
      </c>
      <c r="C45" s="512" t="s">
        <v>367</v>
      </c>
      <c r="D45" s="665" t="s">
        <v>302</v>
      </c>
      <c r="E45" s="498" t="s">
        <v>7</v>
      </c>
      <c r="F45" s="1554">
        <f>_xlfn.XLOOKUP(M45,[1]VIII_CII_A_1!$AI:$AI,[1]VIII_CII_A_1!$S:$S)</f>
        <v>5.5</v>
      </c>
      <c r="G45" s="1554"/>
      <c r="M45" s="761" t="s">
        <v>2049</v>
      </c>
    </row>
    <row r="46" spans="2:17" ht="26.45" customHeight="1">
      <c r="B46" s="478" t="s">
        <v>249</v>
      </c>
      <c r="C46" s="512" t="s">
        <v>368</v>
      </c>
      <c r="D46" s="665" t="s">
        <v>302</v>
      </c>
      <c r="E46" s="498" t="s">
        <v>7</v>
      </c>
      <c r="F46" s="1554">
        <f>_xlfn.XLOOKUP(M46,[1]VIII_CII_A_1!$AI:$AI,[1]VIII_CII_A_1!$S:$S)</f>
        <v>4.95</v>
      </c>
      <c r="G46" s="1554"/>
      <c r="M46" s="761" t="s">
        <v>2050</v>
      </c>
    </row>
    <row r="47" spans="2:17">
      <c r="B47" s="478" t="s">
        <v>250</v>
      </c>
      <c r="C47" s="512" t="s">
        <v>369</v>
      </c>
      <c r="D47" s="665" t="s">
        <v>302</v>
      </c>
      <c r="E47" s="498" t="s">
        <v>7</v>
      </c>
      <c r="F47" s="1554">
        <f>_xlfn.XLOOKUP(M47,[1]VIII_CII_A_1!$AI:$AI,[1]VIII_CII_A_1!$S:$S)</f>
        <v>4.95</v>
      </c>
      <c r="G47" s="1554"/>
      <c r="M47" s="761" t="s">
        <v>2051</v>
      </c>
      <c r="N47" s="445"/>
    </row>
    <row r="48" spans="2:17">
      <c r="B48" s="478" t="s">
        <v>251</v>
      </c>
      <c r="C48" s="512" t="s">
        <v>370</v>
      </c>
      <c r="D48" s="665" t="s">
        <v>302</v>
      </c>
      <c r="E48" s="498" t="s">
        <v>7</v>
      </c>
      <c r="F48" s="1554">
        <f>_xlfn.XLOOKUP(M48,[1]VIII_CII_A_1!$AI:$AI,[1]VIII_CII_A_1!$S:$S)</f>
        <v>4.51</v>
      </c>
      <c r="G48" s="1554"/>
      <c r="M48" s="761" t="s">
        <v>2052</v>
      </c>
      <c r="N48" s="445"/>
    </row>
    <row r="49" spans="2:16">
      <c r="B49" s="478" t="s">
        <v>253</v>
      </c>
      <c r="C49" s="486" t="s">
        <v>371</v>
      </c>
      <c r="D49" s="665" t="s">
        <v>302</v>
      </c>
      <c r="E49" s="498" t="s">
        <v>7</v>
      </c>
      <c r="F49" s="1554">
        <f>_xlfn.XLOOKUP(M49,[1]VIII_CII_A_1!$AI:$AI,[1]VIII_CII_A_1!$S:$S)</f>
        <v>4.3499999999999996</v>
      </c>
      <c r="G49" s="1554"/>
      <c r="I49" s="563"/>
      <c r="M49" s="761" t="s">
        <v>2053</v>
      </c>
    </row>
    <row r="51" spans="2:16">
      <c r="B51" s="1580" t="s">
        <v>2510</v>
      </c>
      <c r="C51" s="1580"/>
      <c r="D51" s="1580"/>
      <c r="E51" s="1580"/>
      <c r="F51" s="1558" t="s">
        <v>19</v>
      </c>
      <c r="G51" s="1559"/>
    </row>
    <row r="52" spans="2:16">
      <c r="B52" s="504" t="s">
        <v>379</v>
      </c>
      <c r="C52" s="667" t="s">
        <v>372</v>
      </c>
      <c r="D52" s="665" t="s">
        <v>302</v>
      </c>
      <c r="E52" s="510" t="s">
        <v>7</v>
      </c>
      <c r="F52" s="1554">
        <f>_xlfn.XLOOKUP(M52,[1]VIII_CII_A_1!$AI:$AI,[1]VIII_CII_A_1!$T:$T)</f>
        <v>3.36</v>
      </c>
      <c r="G52" s="1554" t="s">
        <v>302</v>
      </c>
      <c r="H52" s="454"/>
      <c r="M52" s="769" t="s">
        <v>2054</v>
      </c>
    </row>
    <row r="53" spans="2:16">
      <c r="B53" s="1572" t="s">
        <v>380</v>
      </c>
      <c r="C53" s="1675" t="s">
        <v>917</v>
      </c>
      <c r="D53" s="665" t="s">
        <v>87</v>
      </c>
      <c r="E53" s="510" t="s">
        <v>7</v>
      </c>
      <c r="F53" s="1554">
        <f>_xlfn.XLOOKUP(M53,[1]VIII_CII_A_1!$AI:$AI,[1]VIII_CII_A_1!$T:$T)</f>
        <v>2.8</v>
      </c>
      <c r="G53" s="1554" t="s">
        <v>302</v>
      </c>
      <c r="H53" s="454"/>
      <c r="M53" s="769" t="s">
        <v>2055</v>
      </c>
    </row>
    <row r="54" spans="2:16">
      <c r="B54" s="1534"/>
      <c r="C54" s="1676"/>
      <c r="D54" s="661" t="s">
        <v>88</v>
      </c>
      <c r="E54" s="510" t="s">
        <v>7</v>
      </c>
      <c r="F54" s="1554">
        <f>_xlfn.XLOOKUP(M54,[1]VIII_CII_A_1!$AI:$AI,[1]VIII_CII_A_1!$T:$T)</f>
        <v>2.3909600000000002</v>
      </c>
      <c r="G54" s="1554" t="s">
        <v>302</v>
      </c>
      <c r="H54" s="454"/>
      <c r="M54" s="769" t="s">
        <v>2056</v>
      </c>
    </row>
    <row r="55" spans="2:16">
      <c r="B55" s="1535"/>
      <c r="C55" s="1677"/>
      <c r="D55" s="467" t="s">
        <v>363</v>
      </c>
      <c r="E55" s="510" t="s">
        <v>7</v>
      </c>
      <c r="F55" s="1554">
        <f>_xlfn.XLOOKUP(M55,[1]VIII_CII_A_1!$AI:$AI,[1]VIII_CII_A_1!$T:$T)</f>
        <v>2.1736</v>
      </c>
      <c r="G55" s="1554" t="s">
        <v>302</v>
      </c>
      <c r="H55" s="454"/>
      <c r="M55" s="769" t="s">
        <v>2057</v>
      </c>
    </row>
    <row r="56" spans="2:16">
      <c r="B56" s="504" t="s">
        <v>381</v>
      </c>
      <c r="C56" s="667" t="s">
        <v>373</v>
      </c>
      <c r="D56" s="665" t="s">
        <v>302</v>
      </c>
      <c r="E56" s="510" t="s">
        <v>7</v>
      </c>
      <c r="F56" s="1554">
        <f>_xlfn.XLOOKUP(M56,[1]VIII_CII_A_1!$AI:$AI,[1]VIII_CII_A_1!$T:$T)</f>
        <v>2.0649199999999999</v>
      </c>
      <c r="G56" s="1554" t="s">
        <v>302</v>
      </c>
      <c r="H56" s="454"/>
      <c r="M56" s="769" t="s">
        <v>2058</v>
      </c>
    </row>
    <row r="57" spans="2:16">
      <c r="B57" s="1572" t="s">
        <v>382</v>
      </c>
      <c r="C57" s="1675" t="s">
        <v>918</v>
      </c>
      <c r="D57" s="661" t="s">
        <v>2654</v>
      </c>
      <c r="E57" s="510" t="s">
        <v>33</v>
      </c>
      <c r="F57" s="1554">
        <f>_xlfn.XLOOKUP(M57,[1]VIII_CII_A_1!$AI:$AI,[1]VIII_CII_A_1!$T:$T)</f>
        <v>1.83919736</v>
      </c>
      <c r="G57" s="1554" t="s">
        <v>302</v>
      </c>
      <c r="H57" s="454"/>
      <c r="M57" s="769" t="s">
        <v>2059</v>
      </c>
    </row>
    <row r="58" spans="2:16">
      <c r="B58" s="1534"/>
      <c r="C58" s="1676"/>
      <c r="D58" s="661" t="s">
        <v>2653</v>
      </c>
      <c r="E58" s="510" t="s">
        <v>33</v>
      </c>
      <c r="F58" s="1554">
        <f>_xlfn.XLOOKUP(M58,[1]VIII_CII_A_1!$AI:$AI,[1]VIII_CII_A_1!$T:$T)</f>
        <v>1.7766028279999999</v>
      </c>
      <c r="G58" s="1554" t="s">
        <v>302</v>
      </c>
      <c r="H58" s="454"/>
      <c r="M58" s="769" t="s">
        <v>2060</v>
      </c>
    </row>
    <row r="59" spans="2:16" ht="15.75">
      <c r="B59" s="1534"/>
      <c r="C59" s="1676"/>
      <c r="D59" s="661" t="s">
        <v>2652</v>
      </c>
      <c r="E59" s="510" t="s">
        <v>33</v>
      </c>
      <c r="F59" s="1554">
        <f>_xlfn.XLOOKUP(M59,[1]VIII_CII_A_1!$AI:$AI,[1]VIII_CII_A_1!$T:$T)</f>
        <v>1.6780191999999998</v>
      </c>
      <c r="G59" s="1554" t="s">
        <v>302</v>
      </c>
      <c r="H59" s="454"/>
      <c r="I59" s="501"/>
      <c r="J59" s="487"/>
      <c r="K59" s="487"/>
      <c r="L59" s="447"/>
      <c r="M59" s="769" t="s">
        <v>2061</v>
      </c>
      <c r="N59" s="509"/>
      <c r="O59" s="155"/>
    </row>
    <row r="60" spans="2:16">
      <c r="B60" s="1535"/>
      <c r="C60" s="1677"/>
      <c r="D60" s="663" t="s">
        <v>34</v>
      </c>
      <c r="E60" s="510" t="s">
        <v>33</v>
      </c>
      <c r="F60" s="1554">
        <f>_xlfn.XLOOKUP(M60,[1]VIII_CII_A_1!$AI:$AI,[1]VIII_CII_A_1!$T:$T)</f>
        <v>1.6313855999999998</v>
      </c>
      <c r="G60" s="1554" t="s">
        <v>302</v>
      </c>
      <c r="H60" s="454"/>
      <c r="I60" s="452"/>
      <c r="J60" s="452"/>
      <c r="K60" s="452"/>
      <c r="L60" s="452"/>
      <c r="M60" s="769" t="s">
        <v>2062</v>
      </c>
      <c r="N60" s="452"/>
      <c r="O60" s="452"/>
      <c r="P60" s="452"/>
    </row>
    <row r="61" spans="2:16">
      <c r="B61" s="1576" t="s">
        <v>2512</v>
      </c>
      <c r="C61" s="1576"/>
      <c r="D61" s="1576"/>
      <c r="E61" s="1576"/>
      <c r="F61" s="1576"/>
      <c r="G61" s="1576"/>
      <c r="H61" s="155"/>
    </row>
    <row r="62" spans="2:16" s="495" customFormat="1" ht="15.75">
      <c r="B62" s="1678" t="s">
        <v>374</v>
      </c>
      <c r="C62" s="1678"/>
      <c r="D62" s="1678"/>
      <c r="E62" s="1678"/>
      <c r="F62" s="1568" t="s">
        <v>19</v>
      </c>
      <c r="G62" s="1568"/>
      <c r="H62" s="452"/>
      <c r="I62" s="452"/>
    </row>
    <row r="63" spans="2:16">
      <c r="B63" s="1661">
        <v>25</v>
      </c>
      <c r="C63" s="1675" t="s">
        <v>920</v>
      </c>
      <c r="D63" s="510" t="s">
        <v>919</v>
      </c>
      <c r="E63" s="510" t="s">
        <v>7</v>
      </c>
      <c r="F63" s="1554">
        <f>_xlfn.XLOOKUP(M63,[1]VIII_CII_A_1!$AI:$AI,[1]VIII_CII_A_1!$T:$T)</f>
        <v>2.2014999999999998</v>
      </c>
      <c r="G63" s="1554" t="s">
        <v>302</v>
      </c>
      <c r="H63" s="454"/>
      <c r="M63" s="769" t="s">
        <v>2063</v>
      </c>
    </row>
    <row r="64" spans="2:16">
      <c r="B64" s="1662"/>
      <c r="C64" s="1676"/>
      <c r="D64" s="666" t="s">
        <v>87</v>
      </c>
      <c r="E64" s="510" t="s">
        <v>7</v>
      </c>
      <c r="F64" s="1554">
        <f>_xlfn.XLOOKUP(M64,[1]VIII_CII_A_1!$AI:$AI,[1]VIII_CII_A_1!$T:$T)</f>
        <v>2.1265749999999999</v>
      </c>
      <c r="G64" s="1554" t="s">
        <v>302</v>
      </c>
      <c r="H64" s="454"/>
      <c r="M64" s="769" t="s">
        <v>2064</v>
      </c>
      <c r="N64" s="445"/>
    </row>
    <row r="65" spans="2:14">
      <c r="B65" s="1662"/>
      <c r="C65" s="1676"/>
      <c r="D65" s="666" t="s">
        <v>88</v>
      </c>
      <c r="E65" s="510" t="s">
        <v>7</v>
      </c>
      <c r="F65" s="1554">
        <f>_xlfn.XLOOKUP(M65,[1]VIII_CII_A_1!$AI:$AI,[1]VIII_CII_A_1!$T:$T)</f>
        <v>1.9332499999999999</v>
      </c>
      <c r="G65" s="1554" t="s">
        <v>302</v>
      </c>
      <c r="H65" s="454"/>
      <c r="M65" s="769" t="s">
        <v>2065</v>
      </c>
      <c r="N65" s="445"/>
    </row>
    <row r="66" spans="2:14">
      <c r="B66" s="1663"/>
      <c r="C66" s="1677"/>
      <c r="D66" s="666" t="s">
        <v>34</v>
      </c>
      <c r="E66" s="510" t="s">
        <v>7</v>
      </c>
      <c r="F66" s="1554">
        <f>_xlfn.XLOOKUP(M66,[1]VIII_CII_A_1!$AI:$AI,[1]VIII_CII_A_1!$T:$T)</f>
        <v>1.8619999999999999</v>
      </c>
      <c r="G66" s="1554" t="s">
        <v>302</v>
      </c>
      <c r="H66" s="454"/>
      <c r="M66" s="769" t="s">
        <v>2066</v>
      </c>
      <c r="N66" s="445"/>
    </row>
    <row r="67" spans="2:14">
      <c r="B67" s="1661">
        <v>26</v>
      </c>
      <c r="C67" s="1675" t="s">
        <v>827</v>
      </c>
      <c r="D67" s="510" t="s">
        <v>919</v>
      </c>
      <c r="E67" s="472" t="s">
        <v>32</v>
      </c>
      <c r="F67" s="1554">
        <f>_xlfn.XLOOKUP(M67,[1]VIII_CII_A_1!$AI:$AI,[1]VIII_CII_A_1!$T:$T)</f>
        <v>1.6951550000000002</v>
      </c>
      <c r="G67" s="1554" t="s">
        <v>302</v>
      </c>
      <c r="H67" s="454"/>
      <c r="M67" s="769" t="s">
        <v>2067</v>
      </c>
    </row>
    <row r="68" spans="2:14">
      <c r="B68" s="1662"/>
      <c r="C68" s="1676"/>
      <c r="D68" s="666" t="s">
        <v>87</v>
      </c>
      <c r="E68" s="472" t="s">
        <v>32</v>
      </c>
      <c r="F68" s="1554">
        <f>_xlfn.XLOOKUP(M68,[1]VIII_CII_A_1!$AI:$AI,[1]VIII_CII_A_1!$T:$T)</f>
        <v>1.6374627500000001</v>
      </c>
      <c r="G68" s="1554" t="s">
        <v>302</v>
      </c>
      <c r="H68" s="454"/>
      <c r="M68" s="769" t="s">
        <v>2068</v>
      </c>
    </row>
    <row r="69" spans="2:14">
      <c r="B69" s="1662"/>
      <c r="C69" s="1676"/>
      <c r="D69" s="666" t="s">
        <v>88</v>
      </c>
      <c r="E69" s="472" t="s">
        <v>32</v>
      </c>
      <c r="F69" s="1554">
        <f>_xlfn.XLOOKUP(M69,[1]VIII_CII_A_1!$AI:$AI,[1]VIII_CII_A_1!$T:$T)</f>
        <v>1.5466</v>
      </c>
      <c r="G69" s="1554" t="s">
        <v>302</v>
      </c>
      <c r="H69" s="454"/>
      <c r="M69" s="769" t="s">
        <v>2069</v>
      </c>
    </row>
    <row r="70" spans="2:14">
      <c r="B70" s="1663"/>
      <c r="C70" s="1677"/>
      <c r="D70" s="666" t="s">
        <v>34</v>
      </c>
      <c r="E70" s="472" t="s">
        <v>32</v>
      </c>
      <c r="F70" s="1554">
        <f>_xlfn.XLOOKUP(M70,[1]VIII_CII_A_1!$AI:$AI,[1]VIII_CII_A_1!$T:$T)</f>
        <v>1.51145</v>
      </c>
      <c r="G70" s="1554" t="s">
        <v>302</v>
      </c>
      <c r="H70" s="454"/>
      <c r="M70" s="769" t="s">
        <v>2070</v>
      </c>
    </row>
    <row r="71" spans="2:14">
      <c r="B71" s="1572" t="s">
        <v>385</v>
      </c>
      <c r="C71" s="1675" t="s">
        <v>405</v>
      </c>
      <c r="D71" s="661" t="s">
        <v>2658</v>
      </c>
      <c r="E71" s="510" t="s">
        <v>33</v>
      </c>
      <c r="F71" s="1554">
        <f>_xlfn.XLOOKUP(M71,[1]VIII_CII_A_1!$AI:$AI,[1]VIII_CII_A_1!$T:$T)</f>
        <v>1.635824575</v>
      </c>
      <c r="G71" s="1554" t="s">
        <v>302</v>
      </c>
      <c r="H71" s="454"/>
      <c r="M71" s="769" t="s">
        <v>2071</v>
      </c>
    </row>
    <row r="72" spans="2:14">
      <c r="B72" s="1534"/>
      <c r="C72" s="1676"/>
      <c r="D72" s="661" t="s">
        <v>2654</v>
      </c>
      <c r="E72" s="510" t="s">
        <v>33</v>
      </c>
      <c r="F72" s="1554">
        <f>_xlfn.XLOOKUP(M72,[1]VIII_CII_A_1!$AI:$AI,[1]VIII_CII_A_1!$T:$T)</f>
        <v>1.5801515537499999</v>
      </c>
      <c r="G72" s="1554" t="s">
        <v>302</v>
      </c>
      <c r="H72" s="454"/>
      <c r="I72" s="501"/>
      <c r="J72" s="487"/>
      <c r="K72" s="487"/>
      <c r="L72" s="447"/>
      <c r="M72" s="769" t="s">
        <v>2072</v>
      </c>
    </row>
    <row r="73" spans="2:14">
      <c r="B73" s="1534"/>
      <c r="C73" s="1676"/>
      <c r="D73" s="661" t="s">
        <v>2653</v>
      </c>
      <c r="E73" s="510" t="s">
        <v>33</v>
      </c>
      <c r="F73" s="1554">
        <f>_xlfn.XLOOKUP(M73,[1]VIII_CII_A_1!$AI:$AI,[1]VIII_CII_A_1!$T:$T)</f>
        <v>1.4924689999999998</v>
      </c>
      <c r="G73" s="1554" t="s">
        <v>302</v>
      </c>
      <c r="H73" s="454"/>
      <c r="I73" s="464"/>
      <c r="J73" s="464"/>
      <c r="K73" s="464"/>
      <c r="L73" s="464"/>
      <c r="M73" s="769" t="s">
        <v>2073</v>
      </c>
    </row>
    <row r="74" spans="2:14">
      <c r="B74" s="1535"/>
      <c r="C74" s="1677"/>
      <c r="D74" s="663" t="s">
        <v>34</v>
      </c>
      <c r="E74" s="510" t="s">
        <v>33</v>
      </c>
      <c r="F74" s="1554">
        <f>_xlfn.XLOOKUP(M74,[1]VIII_CII_A_1!$AI:$AI,[1]VIII_CII_A_1!$T:$T)</f>
        <v>1.4509919999999998</v>
      </c>
      <c r="G74" s="1554" t="s">
        <v>302</v>
      </c>
      <c r="H74" s="454"/>
      <c r="M74" s="769" t="s">
        <v>2074</v>
      </c>
    </row>
    <row r="75" spans="2:14">
      <c r="B75" s="1599" t="s">
        <v>2518</v>
      </c>
      <c r="C75" s="1600"/>
      <c r="D75" s="1600"/>
      <c r="E75" s="1600"/>
      <c r="F75" s="1600"/>
      <c r="G75" s="1601"/>
      <c r="H75" s="454"/>
      <c r="M75" s="862"/>
    </row>
    <row r="76" spans="2:14">
      <c r="B76" s="1576" t="s">
        <v>2517</v>
      </c>
      <c r="C76" s="1576"/>
      <c r="D76" s="1576"/>
      <c r="E76" s="1576"/>
      <c r="F76" s="1576"/>
      <c r="G76" s="1576"/>
      <c r="M76" s="446"/>
    </row>
    <row r="77" spans="2:14">
      <c r="B77" s="1596" t="s">
        <v>2442</v>
      </c>
      <c r="C77" s="1597"/>
      <c r="D77" s="1597"/>
      <c r="E77" s="1598"/>
      <c r="F77" s="656" t="s">
        <v>5</v>
      </c>
      <c r="G77" s="656" t="s">
        <v>6</v>
      </c>
      <c r="H77" s="447"/>
      <c r="I77" s="447"/>
    </row>
    <row r="78" spans="2:14">
      <c r="B78" s="478" t="s">
        <v>386</v>
      </c>
      <c r="C78" s="500" t="s">
        <v>96</v>
      </c>
      <c r="D78" s="521" t="s">
        <v>302</v>
      </c>
      <c r="E78" s="478" t="s">
        <v>7</v>
      </c>
      <c r="F78" s="520">
        <f>_xlfn.XLOOKUP(M78,[1]VIII_CII_A_1!$AI:$AI,[1]VIII_CII_A_1!$S:$S)</f>
        <v>4.4550000000000001</v>
      </c>
      <c r="G78" s="520">
        <f>_xlfn.XLOOKUP(M78,[1]VIII_CII_A_1!$AI:$AI,[1]VIII_CII_A_1!$T:$T)</f>
        <v>4.95</v>
      </c>
      <c r="M78" s="761" t="s">
        <v>2075</v>
      </c>
    </row>
    <row r="79" spans="2:14">
      <c r="B79" s="478" t="s">
        <v>387</v>
      </c>
      <c r="C79" s="500" t="s">
        <v>197</v>
      </c>
      <c r="D79" s="521" t="s">
        <v>302</v>
      </c>
      <c r="E79" s="478" t="s">
        <v>7</v>
      </c>
      <c r="F79" s="520">
        <f>_xlfn.XLOOKUP(M79,[1]VIII_CII_A_1!$AI:$AI,[1]VIII_CII_A_1!$S:$S)</f>
        <v>4.0095000000000001</v>
      </c>
      <c r="G79" s="520">
        <f>_xlfn.XLOOKUP(M79,[1]VIII_CII_A_1!$AI:$AI,[1]VIII_CII_A_1!$T:$T)</f>
        <v>4.4550000000000001</v>
      </c>
      <c r="M79" s="761" t="s">
        <v>2076</v>
      </c>
    </row>
    <row r="80" spans="2:14">
      <c r="B80" s="478" t="s">
        <v>388</v>
      </c>
      <c r="C80" s="508" t="s">
        <v>375</v>
      </c>
      <c r="D80" s="521" t="s">
        <v>302</v>
      </c>
      <c r="E80" s="478" t="s">
        <v>7</v>
      </c>
      <c r="F80" s="520">
        <f>_xlfn.XLOOKUP(M80,[1]VIII_CII_A_1!$AI:$AI,[1]VIII_CII_A_1!$S:$S)</f>
        <v>4.0095000000000001</v>
      </c>
      <c r="G80" s="520">
        <f>_xlfn.XLOOKUP(M80,[1]VIII_CII_A_1!$AI:$AI,[1]VIII_CII_A_1!$T:$T)</f>
        <v>4.4550000000000001</v>
      </c>
      <c r="M80" s="761" t="s">
        <v>2077</v>
      </c>
    </row>
    <row r="81" spans="2:13">
      <c r="B81" s="478" t="s">
        <v>389</v>
      </c>
      <c r="C81" s="500" t="s">
        <v>376</v>
      </c>
      <c r="D81" s="521" t="s">
        <v>302</v>
      </c>
      <c r="E81" s="498" t="s">
        <v>7</v>
      </c>
      <c r="F81" s="520">
        <f>_xlfn.XLOOKUP(M81,[1]VIII_CII_A_1!$AI:$AI,[1]VIII_CII_A_1!$S:$S)</f>
        <v>3.6531000000000002</v>
      </c>
      <c r="G81" s="520">
        <f>_xlfn.XLOOKUP(M81,[1]VIII_CII_A_1!$AI:$AI,[1]VIII_CII_A_1!$T:$T)</f>
        <v>4.0590000000000002</v>
      </c>
      <c r="M81" s="761" t="s">
        <v>2078</v>
      </c>
    </row>
    <row r="82" spans="2:13">
      <c r="B82" s="478" t="s">
        <v>390</v>
      </c>
      <c r="C82" s="500" t="s">
        <v>377</v>
      </c>
      <c r="D82" s="521" t="s">
        <v>302</v>
      </c>
      <c r="E82" s="498" t="s">
        <v>7</v>
      </c>
      <c r="F82" s="520">
        <f>_xlfn.XLOOKUP(M82,[1]VIII_CII_A_1!$AI:$AI,[1]VIII_CII_A_1!$S:$S)</f>
        <v>4.0095000000000001</v>
      </c>
      <c r="G82" s="520">
        <f>_xlfn.XLOOKUP(M82,[1]VIII_CII_A_1!$AI:$AI,[1]VIII_CII_A_1!$T:$T)</f>
        <v>4.4550000000000001</v>
      </c>
      <c r="M82" s="761" t="s">
        <v>2079</v>
      </c>
    </row>
    <row r="83" spans="2:13">
      <c r="B83" s="478" t="s">
        <v>391</v>
      </c>
      <c r="C83" s="508" t="s">
        <v>2596</v>
      </c>
      <c r="D83" s="521" t="s">
        <v>302</v>
      </c>
      <c r="E83" s="478" t="s">
        <v>7</v>
      </c>
      <c r="F83" s="520">
        <f>_xlfn.XLOOKUP(M83,[1]VIII_CII_A_1!$AI:$AI,[1]VIII_CII_A_1!$S:$S)</f>
        <v>3.5234999999999999</v>
      </c>
      <c r="G83" s="520">
        <f>_xlfn.XLOOKUP(M83,[1]VIII_CII_A_1!$AI:$AI,[1]VIII_CII_A_1!$T:$T)</f>
        <v>3.9149999999999996</v>
      </c>
      <c r="I83" s="563"/>
      <c r="M83" s="761" t="s">
        <v>2080</v>
      </c>
    </row>
    <row r="84" spans="2:13">
      <c r="B84" s="504" t="s">
        <v>392</v>
      </c>
      <c r="C84" s="508" t="s">
        <v>2595</v>
      </c>
      <c r="D84" s="521" t="s">
        <v>302</v>
      </c>
      <c r="E84" s="478" t="s">
        <v>7</v>
      </c>
      <c r="F84" s="882">
        <v>3.1</v>
      </c>
      <c r="G84" s="520">
        <v>3.44</v>
      </c>
      <c r="I84" s="563"/>
      <c r="M84" s="881"/>
    </row>
    <row r="85" spans="2:13">
      <c r="B85" s="1576" t="s">
        <v>2513</v>
      </c>
      <c r="C85" s="1576"/>
      <c r="D85" s="1576"/>
      <c r="E85" s="1576"/>
      <c r="F85" s="1558" t="s">
        <v>19</v>
      </c>
      <c r="G85" s="1559"/>
    </row>
    <row r="86" spans="2:13">
      <c r="B86" s="504" t="s">
        <v>393</v>
      </c>
      <c r="C86" s="477" t="s">
        <v>378</v>
      </c>
      <c r="D86" s="521" t="s">
        <v>302</v>
      </c>
      <c r="E86" s="476" t="s">
        <v>7</v>
      </c>
      <c r="F86" s="1554">
        <f>_xlfn.XLOOKUP(M86,[1]VIII_CII_A_1!$AI:$AI,[1]VIII_CII_A_1!$T:$T)</f>
        <v>2.702</v>
      </c>
      <c r="G86" s="1554" t="s">
        <v>302</v>
      </c>
      <c r="H86" s="454"/>
      <c r="M86" s="1083" t="s">
        <v>2869</v>
      </c>
    </row>
    <row r="87" spans="2:13">
      <c r="B87" s="1572" t="s">
        <v>394</v>
      </c>
      <c r="C87" s="1577" t="s">
        <v>409</v>
      </c>
      <c r="D87" s="510" t="s">
        <v>919</v>
      </c>
      <c r="E87" s="476" t="s">
        <v>7</v>
      </c>
      <c r="F87" s="1554">
        <f>_xlfn.XLOOKUP(M87,[1]VIII_CII_A_1!$AI:$AI,[1]VIII_CII_A_1!$T:$T)</f>
        <v>2.702</v>
      </c>
      <c r="G87" s="1554" t="s">
        <v>302</v>
      </c>
      <c r="H87" s="454"/>
      <c r="M87" s="1083" t="s">
        <v>2870</v>
      </c>
    </row>
    <row r="88" spans="2:13">
      <c r="B88" s="1534"/>
      <c r="C88" s="1578"/>
      <c r="D88" s="666" t="s">
        <v>87</v>
      </c>
      <c r="E88" s="476" t="s">
        <v>7</v>
      </c>
      <c r="F88" s="1554">
        <f>_xlfn.XLOOKUP(M88,[1]VIII_CII_A_1!$AI:$AI,[1]VIII_CII_A_1!$T:$T)</f>
        <v>2.3431408</v>
      </c>
      <c r="G88" s="1554" t="s">
        <v>302</v>
      </c>
      <c r="H88" s="454"/>
      <c r="M88" s="1083" t="s">
        <v>2871</v>
      </c>
    </row>
    <row r="89" spans="2:13">
      <c r="B89" s="1534"/>
      <c r="C89" s="1578"/>
      <c r="D89" s="666" t="s">
        <v>88</v>
      </c>
      <c r="E89" s="476" t="s">
        <v>7</v>
      </c>
      <c r="F89" s="1554">
        <f>_xlfn.XLOOKUP(M89,[1]VIII_CII_A_1!$AI:$AI,[1]VIII_CII_A_1!$T:$T)</f>
        <v>2.130128</v>
      </c>
      <c r="G89" s="1554" t="s">
        <v>302</v>
      </c>
      <c r="H89" s="454"/>
      <c r="M89" s="1083" t="s">
        <v>2872</v>
      </c>
    </row>
    <row r="90" spans="2:13">
      <c r="B90" s="1535"/>
      <c r="C90" s="1579"/>
      <c r="D90" s="666" t="s">
        <v>34</v>
      </c>
      <c r="E90" s="476" t="s">
        <v>7</v>
      </c>
      <c r="F90" s="1554">
        <f>_xlfn.XLOOKUP(M90,[1]VIII_CII_A_1!$AI:$AI,[1]VIII_CII_A_1!$T:$T)</f>
        <v>1.93648</v>
      </c>
      <c r="G90" s="1554" t="s">
        <v>302</v>
      </c>
      <c r="H90" s="454"/>
      <c r="M90" s="1083" t="s">
        <v>2873</v>
      </c>
    </row>
    <row r="91" spans="2:13">
      <c r="B91" s="1572" t="s">
        <v>395</v>
      </c>
      <c r="C91" s="1577" t="s">
        <v>921</v>
      </c>
      <c r="D91" s="510" t="s">
        <v>919</v>
      </c>
      <c r="E91" s="476" t="s">
        <v>7</v>
      </c>
      <c r="F91" s="1554">
        <f>_xlfn.XLOOKUP(M91,[1]VIII_CII_A_1!$AI:$AI,[1]VIII_CII_A_1!$T:$T)</f>
        <v>2.702</v>
      </c>
      <c r="G91" s="1554" t="s">
        <v>302</v>
      </c>
      <c r="H91" s="454"/>
      <c r="M91" s="1083" t="s">
        <v>2874</v>
      </c>
    </row>
    <row r="92" spans="2:13">
      <c r="B92" s="1534"/>
      <c r="C92" s="1578"/>
      <c r="D92" s="666" t="s">
        <v>87</v>
      </c>
      <c r="E92" s="476" t="s">
        <v>7</v>
      </c>
      <c r="F92" s="1554">
        <f>_xlfn.XLOOKUP(M92,[1]VIII_CII_A_1!$AI:$AI,[1]VIII_CII_A_1!$T:$T)</f>
        <v>2.3431408</v>
      </c>
      <c r="G92" s="1554" t="s">
        <v>302</v>
      </c>
      <c r="H92" s="454"/>
      <c r="M92" s="1083" t="s">
        <v>2875</v>
      </c>
    </row>
    <row r="93" spans="2:13">
      <c r="B93" s="1534"/>
      <c r="C93" s="1578"/>
      <c r="D93" s="666" t="s">
        <v>88</v>
      </c>
      <c r="E93" s="476" t="s">
        <v>7</v>
      </c>
      <c r="F93" s="1554">
        <f>_xlfn.XLOOKUP(M93,[1]VIII_CII_A_1!$AI:$AI,[1]VIII_CII_A_1!$T:$T)</f>
        <v>2.130128</v>
      </c>
      <c r="G93" s="1554" t="s">
        <v>302</v>
      </c>
      <c r="H93" s="454"/>
      <c r="M93" s="1083" t="s">
        <v>2876</v>
      </c>
    </row>
    <row r="94" spans="2:13">
      <c r="B94" s="1535"/>
      <c r="C94" s="1579"/>
      <c r="D94" s="666" t="s">
        <v>34</v>
      </c>
      <c r="E94" s="476" t="s">
        <v>7</v>
      </c>
      <c r="F94" s="1554">
        <f>_xlfn.XLOOKUP(M94,[1]VIII_CII_A_1!$AI:$AI,[1]VIII_CII_A_1!$T:$T)</f>
        <v>1.93648</v>
      </c>
      <c r="G94" s="1554" t="s">
        <v>302</v>
      </c>
      <c r="H94" s="454"/>
      <c r="M94" s="1083" t="s">
        <v>2877</v>
      </c>
    </row>
    <row r="95" spans="2:13">
      <c r="B95" s="504" t="s">
        <v>396</v>
      </c>
      <c r="C95" s="506" t="s">
        <v>658</v>
      </c>
      <c r="D95" s="510" t="s">
        <v>919</v>
      </c>
      <c r="E95" s="476" t="s">
        <v>7</v>
      </c>
      <c r="F95" s="1554">
        <f>_xlfn.XLOOKUP(M95,[1]VIII_CII_A_1!$AI:$AI,[1]VIII_CII_A_1!$T:$T)</f>
        <v>2.833553625</v>
      </c>
      <c r="G95" s="1554" t="s">
        <v>302</v>
      </c>
      <c r="H95" s="454"/>
      <c r="M95" s="1083" t="s">
        <v>2878</v>
      </c>
    </row>
    <row r="96" spans="2:13">
      <c r="B96" s="1572" t="s">
        <v>397</v>
      </c>
      <c r="C96" s="1588" t="s">
        <v>923</v>
      </c>
      <c r="D96" s="510" t="s">
        <v>919</v>
      </c>
      <c r="E96" s="476" t="s">
        <v>7</v>
      </c>
      <c r="F96" s="1554">
        <f>_xlfn.XLOOKUP(M96,[1]VIII_CII_A_1!$AI:$AI,[1]VIII_CII_A_1!$T:$T)</f>
        <v>2.702</v>
      </c>
      <c r="G96" s="1554" t="s">
        <v>302</v>
      </c>
      <c r="H96" s="454"/>
      <c r="M96" s="1083" t="s">
        <v>2879</v>
      </c>
    </row>
    <row r="97" spans="2:13">
      <c r="B97" s="1534"/>
      <c r="C97" s="1589"/>
      <c r="D97" s="666" t="s">
        <v>87</v>
      </c>
      <c r="E97" s="476" t="s">
        <v>7</v>
      </c>
      <c r="F97" s="1554">
        <f>_xlfn.XLOOKUP(M97,[1]VIII_CII_A_1!$AI:$AI,[1]VIII_CII_A_1!$T:$T)</f>
        <v>2.3431408</v>
      </c>
      <c r="G97" s="1554" t="s">
        <v>302</v>
      </c>
      <c r="H97" s="454"/>
      <c r="M97" s="1083" t="s">
        <v>2880</v>
      </c>
    </row>
    <row r="98" spans="2:13">
      <c r="B98" s="1535"/>
      <c r="C98" s="1590"/>
      <c r="D98" s="666" t="s">
        <v>88</v>
      </c>
      <c r="E98" s="505" t="s">
        <v>7</v>
      </c>
      <c r="F98" s="1554">
        <f>_xlfn.XLOOKUP(M98,[1]VIII_CII_A_1!$AI:$AI,[1]VIII_CII_A_1!$T:$T)</f>
        <v>2.130128</v>
      </c>
      <c r="G98" s="1554" t="s">
        <v>302</v>
      </c>
      <c r="H98" s="454"/>
      <c r="M98" s="1083" t="s">
        <v>2881</v>
      </c>
    </row>
    <row r="99" spans="2:13">
      <c r="B99" s="1572" t="s">
        <v>398</v>
      </c>
      <c r="C99" s="1577" t="s">
        <v>922</v>
      </c>
      <c r="D99" s="510" t="s">
        <v>919</v>
      </c>
      <c r="E99" s="505" t="s">
        <v>7</v>
      </c>
      <c r="F99" s="1554">
        <f>_xlfn.XLOOKUP(M99,[1]VIII_CII_A_1!$AI:$AI,[1]VIII_CII_A_1!$T:$T)</f>
        <v>2.4498133333333341</v>
      </c>
      <c r="G99" s="1554" t="s">
        <v>302</v>
      </c>
      <c r="H99" s="454"/>
      <c r="M99" s="1083" t="s">
        <v>2882</v>
      </c>
    </row>
    <row r="100" spans="2:13">
      <c r="B100" s="1534"/>
      <c r="C100" s="1578"/>
      <c r="D100" s="666" t="s">
        <v>87</v>
      </c>
      <c r="E100" s="505" t="s">
        <v>7</v>
      </c>
      <c r="F100" s="1554">
        <f>_xlfn.XLOOKUP(M100,[1]VIII_CII_A_1!$AI:$AI,[1]VIII_CII_A_1!$T:$T)</f>
        <v>2.0676797474666664</v>
      </c>
      <c r="G100" s="1554" t="s">
        <v>302</v>
      </c>
      <c r="H100" s="454"/>
      <c r="M100" s="1083" t="s">
        <v>2883</v>
      </c>
    </row>
    <row r="101" spans="2:13">
      <c r="B101" s="1534"/>
      <c r="C101" s="1578"/>
      <c r="D101" s="666" t="s">
        <v>88</v>
      </c>
      <c r="E101" s="505" t="s">
        <v>7</v>
      </c>
      <c r="F101" s="1554">
        <f>_xlfn.XLOOKUP(M101,[1]VIII_CII_A_1!$AI:$AI,[1]VIII_CII_A_1!$T:$T)</f>
        <v>1.9326509339488604</v>
      </c>
      <c r="G101" s="1554" t="s">
        <v>302</v>
      </c>
      <c r="H101" s="454"/>
      <c r="M101" s="1083" t="s">
        <v>2884</v>
      </c>
    </row>
    <row r="102" spans="2:13">
      <c r="B102" s="1535"/>
      <c r="C102" s="1579"/>
      <c r="D102" s="666" t="s">
        <v>34</v>
      </c>
      <c r="E102" s="505" t="s">
        <v>7</v>
      </c>
      <c r="F102" s="1554">
        <f>_xlfn.XLOOKUP(M102,[1]VIII_CII_A_1!$AI:$AI,[1]VIII_CII_A_1!$T:$T)</f>
        <v>1.6219108325595792</v>
      </c>
      <c r="G102" s="1554" t="s">
        <v>302</v>
      </c>
      <c r="H102" s="454"/>
      <c r="M102" s="1083" t="s">
        <v>2885</v>
      </c>
    </row>
    <row r="103" spans="2:13">
      <c r="B103" s="1572" t="s">
        <v>399</v>
      </c>
      <c r="C103" s="1577" t="s">
        <v>924</v>
      </c>
      <c r="D103" s="510" t="s">
        <v>919</v>
      </c>
      <c r="E103" s="505" t="s">
        <v>7</v>
      </c>
      <c r="F103" s="1554">
        <f>_xlfn.XLOOKUP(M103,[1]VIII_CII_A_1!$AI:$AI,[1]VIII_CII_A_1!$T:$T)</f>
        <v>2.702</v>
      </c>
      <c r="G103" s="1554" t="s">
        <v>302</v>
      </c>
      <c r="H103" s="454"/>
      <c r="M103" s="1083" t="s">
        <v>2886</v>
      </c>
    </row>
    <row r="104" spans="2:13">
      <c r="B104" s="1534"/>
      <c r="C104" s="1578"/>
      <c r="D104" s="666" t="s">
        <v>87</v>
      </c>
      <c r="E104" s="505" t="s">
        <v>7</v>
      </c>
      <c r="F104" s="1554">
        <f>_xlfn.XLOOKUP(M104,[1]VIII_CII_A_1!$AI:$AI,[1]VIII_CII_A_1!$T:$T)</f>
        <v>2.3431408</v>
      </c>
      <c r="G104" s="1554" t="s">
        <v>302</v>
      </c>
      <c r="H104" s="454"/>
      <c r="M104" s="1083" t="s">
        <v>2887</v>
      </c>
    </row>
    <row r="105" spans="2:13">
      <c r="B105" s="1534"/>
      <c r="C105" s="1578"/>
      <c r="D105" s="666" t="s">
        <v>88</v>
      </c>
      <c r="E105" s="505" t="s">
        <v>7</v>
      </c>
      <c r="F105" s="1554">
        <f>_xlfn.XLOOKUP(M105,[1]VIII_CII_A_1!$AI:$AI,[1]VIII_CII_A_1!$T:$T)</f>
        <v>2.130128</v>
      </c>
      <c r="G105" s="1554" t="s">
        <v>302</v>
      </c>
      <c r="H105" s="454"/>
      <c r="M105" s="1083" t="s">
        <v>2888</v>
      </c>
    </row>
    <row r="106" spans="2:13">
      <c r="B106" s="1535"/>
      <c r="C106" s="1579"/>
      <c r="D106" s="666" t="s">
        <v>34</v>
      </c>
      <c r="E106" s="505" t="s">
        <v>7</v>
      </c>
      <c r="F106" s="1554">
        <f>_xlfn.XLOOKUP(M106,[1]VIII_CII_A_1!$AI:$AI,[1]VIII_CII_A_1!$T:$T)</f>
        <v>1.93648</v>
      </c>
      <c r="G106" s="1554" t="s">
        <v>302</v>
      </c>
      <c r="H106" s="454"/>
      <c r="M106" s="1083" t="s">
        <v>2889</v>
      </c>
    </row>
    <row r="107" spans="2:13">
      <c r="B107" s="1572" t="s">
        <v>400</v>
      </c>
      <c r="C107" s="1577" t="s">
        <v>925</v>
      </c>
      <c r="D107" s="510" t="s">
        <v>919</v>
      </c>
      <c r="E107" s="505" t="s">
        <v>7</v>
      </c>
      <c r="F107" s="1554">
        <f>_xlfn.XLOOKUP(M107,[1]VIII_CII_A_1!$AI:$AI,[1]VIII_CII_A_1!$T:$T)</f>
        <v>2.702</v>
      </c>
      <c r="G107" s="1554" t="s">
        <v>302</v>
      </c>
      <c r="H107" s="454"/>
      <c r="M107" s="1083" t="s">
        <v>2890</v>
      </c>
    </row>
    <row r="108" spans="2:13">
      <c r="B108" s="1534"/>
      <c r="C108" s="1578"/>
      <c r="D108" s="666" t="s">
        <v>87</v>
      </c>
      <c r="E108" s="505" t="s">
        <v>7</v>
      </c>
      <c r="F108" s="1554">
        <f>_xlfn.XLOOKUP(M108,[1]VIII_CII_A_1!$AI:$AI,[1]VIII_CII_A_1!$T:$T)</f>
        <v>2.3431408</v>
      </c>
      <c r="G108" s="1554" t="s">
        <v>302</v>
      </c>
      <c r="H108" s="454"/>
      <c r="M108" s="1083" t="s">
        <v>2891</v>
      </c>
    </row>
    <row r="109" spans="2:13">
      <c r="B109" s="1534"/>
      <c r="C109" s="1578"/>
      <c r="D109" s="666" t="s">
        <v>88</v>
      </c>
      <c r="E109" s="505" t="s">
        <v>7</v>
      </c>
      <c r="F109" s="1554">
        <f>_xlfn.XLOOKUP(M109,[1]VIII_CII_A_1!$AI:$AI,[1]VIII_CII_A_1!$T:$T)</f>
        <v>2.130128</v>
      </c>
      <c r="G109" s="1554" t="s">
        <v>302</v>
      </c>
      <c r="H109" s="454"/>
      <c r="M109" s="1083" t="s">
        <v>2892</v>
      </c>
    </row>
    <row r="110" spans="2:13">
      <c r="B110" s="1535"/>
      <c r="C110" s="1579"/>
      <c r="D110" s="666" t="s">
        <v>34</v>
      </c>
      <c r="E110" s="505" t="s">
        <v>7</v>
      </c>
      <c r="F110" s="1554">
        <f>_xlfn.XLOOKUP(M110,[1]VIII_CII_A_1!$AI:$AI,[1]VIII_CII_A_1!$T:$T)</f>
        <v>1.93648</v>
      </c>
      <c r="G110" s="1554" t="s">
        <v>302</v>
      </c>
      <c r="H110" s="454"/>
      <c r="M110" s="1083" t="s">
        <v>2893</v>
      </c>
    </row>
    <row r="111" spans="2:13">
      <c r="B111" s="1572" t="s">
        <v>401</v>
      </c>
      <c r="C111" s="1577" t="s">
        <v>926</v>
      </c>
      <c r="D111" s="510" t="s">
        <v>919</v>
      </c>
      <c r="E111" s="505" t="s">
        <v>32</v>
      </c>
      <c r="F111" s="1554">
        <f>_xlfn.XLOOKUP(M111,[1]VIII_CII_A_1!$AI:$AI,[1]VIII_CII_A_1!$T:$T)</f>
        <v>1.8773154400000001</v>
      </c>
      <c r="G111" s="1554" t="s">
        <v>302</v>
      </c>
      <c r="H111" s="454"/>
      <c r="M111" s="1083" t="s">
        <v>2894</v>
      </c>
    </row>
    <row r="112" spans="2:13">
      <c r="B112" s="1534"/>
      <c r="C112" s="1578"/>
      <c r="D112" s="666" t="s">
        <v>87</v>
      </c>
      <c r="E112" s="505" t="s">
        <v>32</v>
      </c>
      <c r="F112" s="1554">
        <f>_xlfn.XLOOKUP(M112,[1]VIII_CII_A_1!$AI:$AI,[1]VIII_CII_A_1!$T:$T)</f>
        <v>1.813423612</v>
      </c>
      <c r="G112" s="1554" t="s">
        <v>302</v>
      </c>
      <c r="H112" s="454"/>
      <c r="M112" s="1083" t="s">
        <v>2895</v>
      </c>
    </row>
    <row r="113" spans="2:13">
      <c r="B113" s="1534"/>
      <c r="C113" s="1578"/>
      <c r="D113" s="666" t="s">
        <v>88</v>
      </c>
      <c r="E113" s="505" t="s">
        <v>32</v>
      </c>
      <c r="F113" s="1554">
        <f>_xlfn.XLOOKUP(M113,[1]VIII_CII_A_1!$AI:$AI,[1]VIII_CII_A_1!$T:$T)</f>
        <v>1.7127968</v>
      </c>
      <c r="G113" s="1554" t="s">
        <v>302</v>
      </c>
      <c r="H113" s="454"/>
      <c r="M113" s="1083" t="s">
        <v>2896</v>
      </c>
    </row>
    <row r="114" spans="2:13">
      <c r="B114" s="1535"/>
      <c r="C114" s="1579"/>
      <c r="D114" s="666" t="s">
        <v>34</v>
      </c>
      <c r="E114" s="505" t="s">
        <v>32</v>
      </c>
      <c r="F114" s="1554">
        <f>_xlfn.XLOOKUP(M114,[1]VIII_CII_A_1!$AI:$AI,[1]VIII_CII_A_1!$T:$T)</f>
        <v>1.6738696</v>
      </c>
      <c r="G114" s="1554" t="s">
        <v>302</v>
      </c>
      <c r="H114" s="454"/>
      <c r="M114" s="1083" t="s">
        <v>2897</v>
      </c>
    </row>
    <row r="115" spans="2:13">
      <c r="B115" s="1572" t="s">
        <v>402</v>
      </c>
      <c r="C115" s="1577" t="s">
        <v>819</v>
      </c>
      <c r="D115" s="510" t="s">
        <v>919</v>
      </c>
      <c r="E115" s="505" t="s">
        <v>32</v>
      </c>
      <c r="F115" s="1554">
        <f>_xlfn.XLOOKUP(M115,[1]VIII_CII_A_1!$AI:$AI,[1]VIII_CII_A_1!$T:$T)</f>
        <v>1.8773154400000001</v>
      </c>
      <c r="G115" s="1554" t="s">
        <v>302</v>
      </c>
      <c r="H115" s="454"/>
      <c r="M115" s="1083" t="s">
        <v>2898</v>
      </c>
    </row>
    <row r="116" spans="2:13">
      <c r="B116" s="1534"/>
      <c r="C116" s="1578"/>
      <c r="D116" s="666" t="s">
        <v>87</v>
      </c>
      <c r="E116" s="505" t="s">
        <v>32</v>
      </c>
      <c r="F116" s="1554">
        <f>_xlfn.XLOOKUP(M116,[1]VIII_CII_A_1!$AI:$AI,[1]VIII_CII_A_1!$T:$T)</f>
        <v>1.813423612</v>
      </c>
      <c r="G116" s="1554" t="s">
        <v>302</v>
      </c>
      <c r="H116" s="454"/>
      <c r="M116" s="1083" t="s">
        <v>2899</v>
      </c>
    </row>
    <row r="117" spans="2:13">
      <c r="B117" s="1534"/>
      <c r="C117" s="1578"/>
      <c r="D117" s="666" t="s">
        <v>88</v>
      </c>
      <c r="E117" s="505" t="s">
        <v>32</v>
      </c>
      <c r="F117" s="1554">
        <f>_xlfn.XLOOKUP(M117,[1]VIII_CII_A_1!$AI:$AI,[1]VIII_CII_A_1!$T:$T)</f>
        <v>1.7127968</v>
      </c>
      <c r="G117" s="1554" t="s">
        <v>302</v>
      </c>
      <c r="H117" s="454"/>
      <c r="M117" s="1083" t="s">
        <v>2900</v>
      </c>
    </row>
    <row r="118" spans="2:13">
      <c r="B118" s="1535"/>
      <c r="C118" s="1579"/>
      <c r="D118" s="666" t="s">
        <v>34</v>
      </c>
      <c r="E118" s="505" t="s">
        <v>32</v>
      </c>
      <c r="F118" s="1554">
        <f>_xlfn.XLOOKUP(M118,[1]VIII_CII_A_1!$AI:$AI,[1]VIII_CII_A_1!$T:$T)</f>
        <v>1.6738696</v>
      </c>
      <c r="G118" s="1554" t="s">
        <v>302</v>
      </c>
      <c r="H118" s="454"/>
      <c r="M118" s="1083" t="s">
        <v>2901</v>
      </c>
    </row>
    <row r="119" spans="2:13">
      <c r="B119" s="1572" t="s">
        <v>403</v>
      </c>
      <c r="C119" s="1577" t="s">
        <v>927</v>
      </c>
      <c r="D119" s="510" t="s">
        <v>2658</v>
      </c>
      <c r="E119" s="505" t="s">
        <v>33</v>
      </c>
      <c r="F119" s="1554">
        <f>_xlfn.XLOOKUP(M119,[1]VIII_CII_A_1!$AI:$AI,[1]VIII_CII_A_1!$T:$T)</f>
        <v>1.8208053864</v>
      </c>
      <c r="G119" s="1554" t="s">
        <v>302</v>
      </c>
      <c r="H119" s="454"/>
      <c r="M119" s="1083" t="s">
        <v>2902</v>
      </c>
    </row>
    <row r="120" spans="2:13">
      <c r="B120" s="1534"/>
      <c r="C120" s="1578"/>
      <c r="D120" s="666" t="s">
        <v>2654</v>
      </c>
      <c r="E120" s="505" t="s">
        <v>33</v>
      </c>
      <c r="F120" s="1554">
        <f>_xlfn.XLOOKUP(M120,[1]VIII_CII_A_1!$AI:$AI,[1]VIII_CII_A_1!$T:$T)</f>
        <v>1.7588367997199998</v>
      </c>
      <c r="G120" s="1554" t="s">
        <v>302</v>
      </c>
      <c r="H120" s="454"/>
      <c r="M120" s="1083" t="s">
        <v>2903</v>
      </c>
    </row>
    <row r="121" spans="2:13">
      <c r="B121" s="1534"/>
      <c r="C121" s="1578"/>
      <c r="D121" s="666" t="s">
        <v>2653</v>
      </c>
      <c r="E121" s="505" t="s">
        <v>33</v>
      </c>
      <c r="F121" s="1554">
        <f>_xlfn.XLOOKUP(M121,[1]VIII_CII_A_1!$AI:$AI,[1]VIII_CII_A_1!$T:$T)</f>
        <v>1.6612390079999999</v>
      </c>
      <c r="G121" s="1554" t="s">
        <v>302</v>
      </c>
      <c r="H121" s="454"/>
      <c r="M121" s="1083" t="s">
        <v>2904</v>
      </c>
    </row>
    <row r="122" spans="2:13">
      <c r="B122" s="1535"/>
      <c r="C122" s="1579"/>
      <c r="D122" s="666" t="s">
        <v>34</v>
      </c>
      <c r="E122" s="505" t="s">
        <v>33</v>
      </c>
      <c r="F122" s="1554">
        <f>_xlfn.XLOOKUP(M122,[1]VIII_CII_A_1!$AI:$AI,[1]VIII_CII_A_1!$T:$T)</f>
        <v>1.6150717439999998</v>
      </c>
      <c r="G122" s="1554" t="s">
        <v>302</v>
      </c>
      <c r="H122" s="454"/>
      <c r="M122" s="1083" t="s">
        <v>2905</v>
      </c>
    </row>
    <row r="123" spans="2:13">
      <c r="B123" s="1572" t="s">
        <v>404</v>
      </c>
      <c r="C123" s="1577" t="s">
        <v>928</v>
      </c>
      <c r="D123" s="510" t="s">
        <v>2658</v>
      </c>
      <c r="E123" s="505" t="s">
        <v>33</v>
      </c>
      <c r="F123" s="1554">
        <f>_xlfn.XLOOKUP(M123,[1]VIII_CII_A_1!$AI:$AI,[1]VIII_CII_A_1!$T:$T)</f>
        <v>1.8208053864</v>
      </c>
      <c r="G123" s="1554" t="s">
        <v>302</v>
      </c>
      <c r="H123" s="454"/>
      <c r="M123" s="1083" t="s">
        <v>2906</v>
      </c>
    </row>
    <row r="124" spans="2:13">
      <c r="B124" s="1534"/>
      <c r="C124" s="1578"/>
      <c r="D124" s="666" t="s">
        <v>2654</v>
      </c>
      <c r="E124" s="505" t="s">
        <v>33</v>
      </c>
      <c r="F124" s="1554">
        <f>_xlfn.XLOOKUP(M124,[1]VIII_CII_A_1!$AI:$AI,[1]VIII_CII_A_1!$T:$T)</f>
        <v>1.7588367997199998</v>
      </c>
      <c r="G124" s="1554" t="s">
        <v>302</v>
      </c>
      <c r="H124" s="454"/>
      <c r="M124" s="1083" t="s">
        <v>2907</v>
      </c>
    </row>
    <row r="125" spans="2:13">
      <c r="B125" s="1534"/>
      <c r="C125" s="1578"/>
      <c r="D125" s="666" t="s">
        <v>2653</v>
      </c>
      <c r="E125" s="505" t="s">
        <v>33</v>
      </c>
      <c r="F125" s="1554">
        <f>_xlfn.XLOOKUP(M125,[1]VIII_CII_A_1!$AI:$AI,[1]VIII_CII_A_1!$T:$T)</f>
        <v>1.6612390079999999</v>
      </c>
      <c r="G125" s="1554" t="s">
        <v>302</v>
      </c>
      <c r="H125" s="454"/>
      <c r="M125" s="1083" t="s">
        <v>2908</v>
      </c>
    </row>
    <row r="126" spans="2:13">
      <c r="B126" s="1535"/>
      <c r="C126" s="1579"/>
      <c r="D126" s="666" t="s">
        <v>34</v>
      </c>
      <c r="E126" s="472" t="s">
        <v>33</v>
      </c>
      <c r="F126" s="1554">
        <f>_xlfn.XLOOKUP(M126,[1]VIII_CII_A_1!$AI:$AI,[1]VIII_CII_A_1!$T:$T)</f>
        <v>1.6150717439999998</v>
      </c>
      <c r="G126" s="1554" t="s">
        <v>302</v>
      </c>
      <c r="H126" s="454"/>
      <c r="M126" s="1083" t="s">
        <v>2909</v>
      </c>
    </row>
    <row r="127" spans="2:13">
      <c r="B127" s="1572" t="s">
        <v>406</v>
      </c>
      <c r="C127" s="1577" t="s">
        <v>674</v>
      </c>
      <c r="D127" s="510" t="s">
        <v>2658</v>
      </c>
      <c r="E127" s="472" t="s">
        <v>33</v>
      </c>
      <c r="F127" s="1554">
        <f>_xlfn.XLOOKUP(M127,[1]VIII_CII_A_1!$AI:$AI,[1]VIII_CII_A_1!$T:$T)</f>
        <v>1.635824575</v>
      </c>
      <c r="G127" s="1554" t="s">
        <v>302</v>
      </c>
      <c r="H127" s="454"/>
      <c r="M127" s="1083" t="s">
        <v>2910</v>
      </c>
    </row>
    <row r="128" spans="2:13">
      <c r="B128" s="1534"/>
      <c r="C128" s="1578"/>
      <c r="D128" s="666" t="s">
        <v>2654</v>
      </c>
      <c r="E128" s="472" t="s">
        <v>33</v>
      </c>
      <c r="F128" s="1554">
        <f>_xlfn.XLOOKUP(M128,[1]VIII_CII_A_1!$AI:$AI,[1]VIII_CII_A_1!$T:$T)</f>
        <v>1.5801515537499999</v>
      </c>
      <c r="G128" s="1554" t="s">
        <v>302</v>
      </c>
      <c r="H128" s="454"/>
      <c r="M128" s="1083" t="s">
        <v>2911</v>
      </c>
    </row>
    <row r="129" spans="2:16">
      <c r="B129" s="1534" t="s">
        <v>402</v>
      </c>
      <c r="C129" s="1578"/>
      <c r="D129" s="666" t="s">
        <v>2653</v>
      </c>
      <c r="E129" s="472" t="s">
        <v>33</v>
      </c>
      <c r="F129" s="1554">
        <f>_xlfn.XLOOKUP(M129,[1]VIII_CII_A_1!$AI:$AI,[1]VIII_CII_A_1!$T:$T)</f>
        <v>1.4924689999999998</v>
      </c>
      <c r="G129" s="1554" t="s">
        <v>302</v>
      </c>
      <c r="H129" s="454"/>
      <c r="M129" s="1083" t="s">
        <v>2912</v>
      </c>
    </row>
    <row r="130" spans="2:16">
      <c r="B130" s="1535" t="s">
        <v>403</v>
      </c>
      <c r="C130" s="1579"/>
      <c r="D130" s="666" t="s">
        <v>34</v>
      </c>
      <c r="E130" s="472" t="s">
        <v>33</v>
      </c>
      <c r="F130" s="1554">
        <f>_xlfn.XLOOKUP(M130,[1]VIII_CII_A_1!$AI:$AI,[1]VIII_CII_A_1!$T:$T)</f>
        <v>1.4509919999999998</v>
      </c>
      <c r="G130" s="1554" t="s">
        <v>302</v>
      </c>
      <c r="H130" s="454"/>
      <c r="M130" s="1083" t="s">
        <v>2913</v>
      </c>
    </row>
    <row r="131" spans="2:16">
      <c r="B131" s="662" t="s">
        <v>929</v>
      </c>
      <c r="C131" s="490" t="s">
        <v>405</v>
      </c>
      <c r="D131" s="521" t="s">
        <v>302</v>
      </c>
      <c r="E131" s="472" t="s">
        <v>33</v>
      </c>
      <c r="F131" s="1554">
        <f>_xlfn.XLOOKUP(M131,[1]VIII_CII_A_1!$AI:$AI,[1]VIII_CII_A_1!$T:$T)</f>
        <v>1.635824575</v>
      </c>
      <c r="G131" s="1554" t="s">
        <v>302</v>
      </c>
      <c r="H131" s="454"/>
      <c r="I131" s="501"/>
      <c r="J131" s="487"/>
      <c r="K131" s="487"/>
      <c r="L131" s="447"/>
      <c r="M131" s="1083" t="s">
        <v>2914</v>
      </c>
      <c r="N131" s="454"/>
    </row>
    <row r="132" spans="2:16">
      <c r="B132" s="662" t="s">
        <v>930</v>
      </c>
      <c r="C132" s="490" t="s">
        <v>407</v>
      </c>
      <c r="D132" s="666" t="s">
        <v>34</v>
      </c>
      <c r="E132" s="472" t="s">
        <v>33</v>
      </c>
      <c r="F132" s="1575">
        <f>_xlfn.XLOOKUP(M132,[1]VIII_CII_A_1!$AI:$AI,[1]VIII_CII_A_1!$T:$T)</f>
        <v>1.5801515537499999</v>
      </c>
      <c r="G132" s="1575" t="s">
        <v>302</v>
      </c>
      <c r="H132" s="454"/>
      <c r="I132" s="452"/>
      <c r="J132" s="452"/>
      <c r="K132" s="452"/>
      <c r="L132" s="452"/>
      <c r="M132" s="1083" t="s">
        <v>2915</v>
      </c>
      <c r="N132" s="452"/>
      <c r="P132" s="452"/>
    </row>
    <row r="133" spans="2:16">
      <c r="B133" s="1576" t="s">
        <v>2519</v>
      </c>
      <c r="C133" s="1576"/>
      <c r="D133" s="1576"/>
      <c r="E133" s="1576"/>
      <c r="F133" s="1576"/>
      <c r="G133" s="1576"/>
    </row>
    <row r="134" spans="2:16">
      <c r="B134" s="1625"/>
      <c r="C134" s="1626"/>
      <c r="D134" s="1626"/>
      <c r="E134" s="1627"/>
      <c r="F134" s="1568" t="s">
        <v>19</v>
      </c>
      <c r="G134" s="1568"/>
    </row>
    <row r="135" spans="2:16">
      <c r="B135" s="504" t="s">
        <v>931</v>
      </c>
      <c r="C135" s="479" t="s">
        <v>2521</v>
      </c>
      <c r="D135" s="479"/>
      <c r="E135" s="498" t="s">
        <v>7</v>
      </c>
      <c r="F135" s="1554">
        <f>_xlfn.XLOOKUP(M135,[1]VIII_CII_A_1!$AI:$AI,[1]VIII_CII_A_1!$T:$T)</f>
        <v>2.8</v>
      </c>
      <c r="G135" s="1554" t="s">
        <v>302</v>
      </c>
      <c r="I135" s="447"/>
      <c r="M135" s="1083" t="s">
        <v>2916</v>
      </c>
    </row>
    <row r="136" spans="2:16">
      <c r="B136" s="1580" t="s">
        <v>2520</v>
      </c>
      <c r="C136" s="1580"/>
      <c r="D136" s="1580"/>
      <c r="E136" s="1580"/>
      <c r="F136" s="1580"/>
      <c r="G136" s="1580"/>
      <c r="N136" s="445"/>
    </row>
    <row r="137" spans="2:16">
      <c r="B137" s="1581"/>
      <c r="C137" s="1582"/>
      <c r="D137" s="1582"/>
      <c r="E137" s="1583"/>
      <c r="F137" s="1568" t="s">
        <v>19</v>
      </c>
      <c r="G137" s="1568"/>
      <c r="H137" s="454"/>
      <c r="I137" s="447"/>
      <c r="N137" s="445"/>
    </row>
    <row r="138" spans="2:16">
      <c r="B138" s="1572" t="s">
        <v>2597</v>
      </c>
      <c r="C138" s="1569" t="s">
        <v>933</v>
      </c>
      <c r="D138" s="668" t="s">
        <v>2654</v>
      </c>
      <c r="E138" s="503" t="s">
        <v>33</v>
      </c>
      <c r="F138" s="1554">
        <f>_xlfn.XLOOKUP(M138,[1]VIII_CII_A_1!$AI:$AI,[1]VIII_CII_A_1!$T:$T)</f>
        <v>1.635824575</v>
      </c>
      <c r="G138" s="1554" t="s">
        <v>302</v>
      </c>
      <c r="H138" s="454"/>
      <c r="I138" s="502"/>
      <c r="M138" s="1083" t="s">
        <v>2917</v>
      </c>
      <c r="N138" s="445"/>
    </row>
    <row r="139" spans="2:16">
      <c r="B139" s="1534"/>
      <c r="C139" s="1570"/>
      <c r="D139" s="668" t="s">
        <v>2653</v>
      </c>
      <c r="E139" s="503" t="s">
        <v>140</v>
      </c>
      <c r="F139" s="1554">
        <f>_xlfn.XLOOKUP(M139,[1]VIII_CII_A_1!$AI:$AI,[1]VIII_CII_A_1!$T:$T)</f>
        <v>1.5801515537499999</v>
      </c>
      <c r="G139" s="1554" t="s">
        <v>302</v>
      </c>
      <c r="H139" s="454"/>
      <c r="I139" s="502"/>
      <c r="M139" s="1083" t="s">
        <v>2918</v>
      </c>
    </row>
    <row r="140" spans="2:16">
      <c r="B140" s="1535"/>
      <c r="C140" s="1571"/>
      <c r="D140" s="666" t="s">
        <v>34</v>
      </c>
      <c r="E140" s="503" t="s">
        <v>140</v>
      </c>
      <c r="F140" s="1554">
        <f>_xlfn.XLOOKUP(M140,[1]VIII_CII_A_1!$AI:$AI,[1]VIII_CII_A_1!$T:$T)</f>
        <v>1.4509919999999998</v>
      </c>
      <c r="G140" s="1554" t="s">
        <v>302</v>
      </c>
      <c r="H140" s="454"/>
      <c r="I140" s="502"/>
      <c r="M140" s="1083" t="s">
        <v>2919</v>
      </c>
    </row>
    <row r="141" spans="2:16">
      <c r="B141" s="1584">
        <v>52</v>
      </c>
      <c r="C141" s="1584" t="s">
        <v>932</v>
      </c>
      <c r="D141" s="668" t="s">
        <v>2654</v>
      </c>
      <c r="E141" s="503" t="s">
        <v>140</v>
      </c>
      <c r="F141" s="1554">
        <f>_xlfn.XLOOKUP(M141,[1]VIII_CII_A_1!$AI:$AI,[1]VIII_CII_A_1!$T:$T)</f>
        <v>1.5801515537499999</v>
      </c>
      <c r="G141" s="1554" t="s">
        <v>302</v>
      </c>
      <c r="H141" s="454"/>
      <c r="I141" s="501"/>
      <c r="J141" s="487"/>
      <c r="K141" s="487"/>
      <c r="L141" s="447"/>
      <c r="M141" s="1083" t="s">
        <v>2920</v>
      </c>
      <c r="N141" s="454"/>
      <c r="O141" s="155"/>
    </row>
    <row r="142" spans="2:16">
      <c r="B142" s="1585"/>
      <c r="C142" s="1585"/>
      <c r="D142" s="666" t="s">
        <v>34</v>
      </c>
      <c r="E142" s="503" t="s">
        <v>140</v>
      </c>
      <c r="F142" s="1554">
        <f>_xlfn.XLOOKUP(M142,[1]VIII_CII_A_1!$AI:$AI,[1]VIII_CII_A_1!$T:$T)</f>
        <v>1.4509919999999998</v>
      </c>
      <c r="G142" s="1554" t="s">
        <v>302</v>
      </c>
      <c r="I142" s="452"/>
      <c r="J142" s="452"/>
      <c r="K142" s="452"/>
      <c r="L142" s="452"/>
      <c r="M142" s="1083" t="s">
        <v>2921</v>
      </c>
      <c r="N142" s="452"/>
      <c r="O142" s="452"/>
      <c r="P142" s="452"/>
    </row>
    <row r="143" spans="2:16">
      <c r="B143" s="1586" t="s">
        <v>2522</v>
      </c>
      <c r="C143" s="1586"/>
      <c r="D143" s="1586"/>
      <c r="E143" s="1586"/>
      <c r="F143" s="1586"/>
      <c r="G143" s="1586"/>
    </row>
    <row r="144" spans="2:16">
      <c r="B144" s="1071"/>
      <c r="C144" s="1071"/>
      <c r="D144" s="1071"/>
      <c r="E144" s="1071"/>
      <c r="F144" s="1068" t="s">
        <v>2848</v>
      </c>
      <c r="G144" s="891" t="s">
        <v>2849</v>
      </c>
      <c r="H144" s="155"/>
      <c r="N144" s="445"/>
    </row>
    <row r="145" spans="2:222">
      <c r="B145" s="1587"/>
      <c r="C145" s="1587"/>
      <c r="D145" s="1587"/>
      <c r="E145" s="1587"/>
      <c r="F145" s="1558" t="s">
        <v>2431</v>
      </c>
      <c r="G145" s="1559"/>
      <c r="H145" s="155"/>
      <c r="N145" s="445"/>
    </row>
    <row r="146" spans="2:222" s="446" customFormat="1">
      <c r="B146" s="493">
        <v>53</v>
      </c>
      <c r="C146" s="500" t="s">
        <v>408</v>
      </c>
      <c r="D146" s="521" t="s">
        <v>302</v>
      </c>
      <c r="E146" s="498" t="s">
        <v>7</v>
      </c>
      <c r="F146" s="520">
        <f>_xlfn.XLOOKUP(M146,[1]VIII_CII_A_1!$AI:$AI,[1]VIII_CII_A_1!$T:$T)</f>
        <v>3.6539999999999999</v>
      </c>
      <c r="G146" s="520">
        <f>_xlfn.XLOOKUP(M146,[1]VIII_CII_A_1!$AI:$AI,[1]VIII_CII_A_1!$S:$S)</f>
        <v>4.0599999999999996</v>
      </c>
      <c r="H146" s="454"/>
      <c r="I146" s="72"/>
      <c r="J146" s="445"/>
      <c r="K146" s="445"/>
      <c r="L146" s="445"/>
      <c r="M146" s="1024" t="s">
        <v>2081</v>
      </c>
      <c r="O146" s="445"/>
      <c r="P146" s="445"/>
      <c r="Q146" s="445"/>
      <c r="R146" s="445"/>
      <c r="S146" s="445"/>
      <c r="T146" s="445"/>
      <c r="U146" s="445"/>
      <c r="V146" s="445"/>
      <c r="W146" s="445"/>
      <c r="X146" s="445"/>
      <c r="Y146" s="445"/>
      <c r="Z146" s="445"/>
      <c r="AA146" s="445"/>
      <c r="AB146" s="445"/>
      <c r="AC146" s="445"/>
      <c r="AD146" s="445"/>
      <c r="AE146" s="445"/>
      <c r="AF146" s="445"/>
      <c r="AG146" s="445"/>
      <c r="AH146" s="445"/>
      <c r="AI146" s="445"/>
      <c r="AJ146" s="445"/>
      <c r="AK146" s="445"/>
      <c r="AL146" s="445"/>
      <c r="AM146" s="445"/>
      <c r="AN146" s="445"/>
      <c r="AO146" s="445"/>
      <c r="AP146" s="445"/>
      <c r="AQ146" s="445"/>
      <c r="AR146" s="445"/>
      <c r="AS146" s="445"/>
      <c r="AT146" s="445"/>
      <c r="AU146" s="445"/>
      <c r="AV146" s="445"/>
      <c r="AW146" s="445"/>
      <c r="AX146" s="445"/>
      <c r="AY146" s="445"/>
      <c r="AZ146" s="445"/>
      <c r="BA146" s="445"/>
      <c r="BB146" s="445"/>
      <c r="BC146" s="445"/>
      <c r="BD146" s="445"/>
      <c r="BE146" s="445"/>
      <c r="BF146" s="445"/>
      <c r="BG146" s="445"/>
      <c r="BH146" s="445"/>
      <c r="BI146" s="445"/>
      <c r="BJ146" s="445"/>
      <c r="BK146" s="445"/>
      <c r="BL146" s="445"/>
      <c r="BM146" s="445"/>
      <c r="BN146" s="445"/>
      <c r="BO146" s="445"/>
      <c r="BP146" s="445"/>
      <c r="BQ146" s="445"/>
      <c r="BR146" s="445"/>
      <c r="BS146" s="445"/>
      <c r="BT146" s="445"/>
      <c r="BU146" s="445"/>
      <c r="BV146" s="445"/>
      <c r="BW146" s="445"/>
      <c r="BX146" s="445"/>
      <c r="BY146" s="445"/>
      <c r="BZ146" s="445"/>
      <c r="CA146" s="445"/>
      <c r="CB146" s="445"/>
      <c r="CC146" s="445"/>
      <c r="CD146" s="445"/>
      <c r="CE146" s="445"/>
      <c r="CF146" s="445"/>
      <c r="CG146" s="445"/>
      <c r="CH146" s="445"/>
      <c r="CI146" s="445"/>
      <c r="CJ146" s="445"/>
      <c r="CK146" s="445"/>
      <c r="CL146" s="445"/>
      <c r="CM146" s="445"/>
      <c r="CN146" s="445"/>
      <c r="CO146" s="445"/>
      <c r="CP146" s="445"/>
      <c r="CQ146" s="445"/>
      <c r="CR146" s="445"/>
      <c r="CS146" s="445"/>
      <c r="CT146" s="445"/>
      <c r="CU146" s="445"/>
      <c r="CV146" s="445"/>
      <c r="CW146" s="445"/>
      <c r="CX146" s="445"/>
      <c r="CY146" s="445"/>
      <c r="CZ146" s="445"/>
      <c r="DA146" s="445"/>
      <c r="DB146" s="445"/>
      <c r="DC146" s="445"/>
      <c r="DD146" s="445"/>
      <c r="DE146" s="445"/>
      <c r="DF146" s="445"/>
      <c r="DG146" s="445"/>
      <c r="DH146" s="445"/>
      <c r="DI146" s="445"/>
      <c r="DJ146" s="445"/>
      <c r="DK146" s="445"/>
      <c r="DL146" s="445"/>
      <c r="DM146" s="445"/>
      <c r="DN146" s="445"/>
      <c r="DO146" s="445"/>
      <c r="DP146" s="445"/>
      <c r="DQ146" s="445"/>
      <c r="DR146" s="445"/>
      <c r="DS146" s="445"/>
      <c r="DT146" s="445"/>
      <c r="DU146" s="445"/>
      <c r="DV146" s="445"/>
      <c r="DW146" s="445"/>
      <c r="DX146" s="445"/>
      <c r="DY146" s="445"/>
      <c r="DZ146" s="445"/>
      <c r="EA146" s="445"/>
      <c r="EB146" s="445"/>
      <c r="EC146" s="445"/>
      <c r="ED146" s="445"/>
      <c r="EE146" s="445"/>
      <c r="EF146" s="445"/>
      <c r="EG146" s="445"/>
      <c r="EH146" s="445"/>
      <c r="EI146" s="445"/>
      <c r="EJ146" s="445"/>
      <c r="EK146" s="445"/>
      <c r="EL146" s="445"/>
      <c r="EM146" s="445"/>
      <c r="EN146" s="445"/>
      <c r="EO146" s="445"/>
      <c r="EP146" s="445"/>
      <c r="EQ146" s="445"/>
      <c r="ER146" s="445"/>
      <c r="ES146" s="445"/>
      <c r="ET146" s="445"/>
      <c r="EU146" s="445"/>
      <c r="EV146" s="445"/>
      <c r="EW146" s="445"/>
      <c r="EX146" s="445"/>
      <c r="EY146" s="445"/>
      <c r="EZ146" s="445"/>
      <c r="FA146" s="445"/>
      <c r="FB146" s="445"/>
      <c r="FC146" s="445"/>
      <c r="FD146" s="445"/>
      <c r="FE146" s="445"/>
      <c r="FF146" s="445"/>
      <c r="FG146" s="445"/>
      <c r="FH146" s="445"/>
      <c r="FI146" s="445"/>
      <c r="FJ146" s="445"/>
      <c r="FK146" s="445"/>
      <c r="FL146" s="445"/>
      <c r="FM146" s="445"/>
      <c r="FN146" s="445"/>
      <c r="FO146" s="445"/>
      <c r="FP146" s="445"/>
      <c r="FQ146" s="445"/>
      <c r="FR146" s="445"/>
      <c r="FS146" s="445"/>
      <c r="FT146" s="445"/>
      <c r="FU146" s="445"/>
      <c r="FV146" s="445"/>
      <c r="FW146" s="445"/>
      <c r="FX146" s="445"/>
      <c r="FY146" s="445"/>
      <c r="FZ146" s="445"/>
      <c r="GA146" s="445"/>
      <c r="GB146" s="445"/>
      <c r="GC146" s="445"/>
      <c r="GD146" s="445"/>
      <c r="GE146" s="445"/>
      <c r="GF146" s="445"/>
      <c r="GG146" s="445"/>
      <c r="GH146" s="445"/>
      <c r="GI146" s="445"/>
      <c r="GJ146" s="445"/>
      <c r="GK146" s="445"/>
      <c r="GL146" s="445"/>
      <c r="GM146" s="445"/>
      <c r="GN146" s="445"/>
      <c r="GO146" s="445"/>
      <c r="GP146" s="445"/>
      <c r="GQ146" s="445"/>
      <c r="GR146" s="445"/>
      <c r="GS146" s="445"/>
      <c r="GT146" s="445"/>
      <c r="GU146" s="445"/>
      <c r="GV146" s="445"/>
      <c r="GW146" s="445"/>
      <c r="GX146" s="445"/>
      <c r="GY146" s="445"/>
      <c r="GZ146" s="445"/>
      <c r="HA146" s="445"/>
      <c r="HB146" s="445"/>
      <c r="HC146" s="445"/>
      <c r="HD146" s="445"/>
      <c r="HE146" s="445"/>
      <c r="HF146" s="445"/>
      <c r="HG146" s="445"/>
      <c r="HH146" s="445"/>
      <c r="HI146" s="445"/>
      <c r="HJ146" s="445"/>
      <c r="HK146" s="445"/>
      <c r="HL146" s="445"/>
      <c r="HM146" s="445"/>
      <c r="HN146" s="445"/>
    </row>
    <row r="147" spans="2:222" s="446" customFormat="1">
      <c r="B147" s="1020"/>
      <c r="C147" s="1021"/>
      <c r="D147" s="1022"/>
      <c r="E147" s="1023"/>
      <c r="F147" s="1568" t="s">
        <v>19</v>
      </c>
      <c r="G147" s="1568"/>
      <c r="H147" s="454"/>
      <c r="I147" s="72"/>
      <c r="J147" s="445"/>
      <c r="K147" s="445"/>
      <c r="L147" s="445"/>
      <c r="M147" s="1024"/>
      <c r="O147" s="445"/>
      <c r="P147" s="445"/>
      <c r="Q147" s="445"/>
      <c r="R147" s="445"/>
      <c r="S147" s="445"/>
      <c r="T147" s="445"/>
      <c r="U147" s="445"/>
      <c r="V147" s="445"/>
      <c r="W147" s="445"/>
      <c r="X147" s="445"/>
      <c r="Y147" s="445"/>
      <c r="Z147" s="445"/>
      <c r="AA147" s="445"/>
      <c r="AB147" s="445"/>
      <c r="AC147" s="445"/>
      <c r="AD147" s="445"/>
      <c r="AE147" s="445"/>
      <c r="AF147" s="445"/>
      <c r="AG147" s="445"/>
      <c r="AH147" s="445"/>
      <c r="AI147" s="445"/>
      <c r="AJ147" s="445"/>
      <c r="AK147" s="445"/>
      <c r="AL147" s="445"/>
      <c r="AM147" s="445"/>
      <c r="AN147" s="445"/>
      <c r="AO147" s="445"/>
      <c r="AP147" s="445"/>
      <c r="AQ147" s="445"/>
      <c r="AR147" s="445"/>
      <c r="AS147" s="445"/>
      <c r="AT147" s="445"/>
      <c r="AU147" s="445"/>
      <c r="AV147" s="445"/>
      <c r="AW147" s="445"/>
      <c r="AX147" s="445"/>
      <c r="AY147" s="445"/>
      <c r="AZ147" s="445"/>
      <c r="BA147" s="445"/>
      <c r="BB147" s="445"/>
      <c r="BC147" s="445"/>
      <c r="BD147" s="445"/>
      <c r="BE147" s="445"/>
      <c r="BF147" s="445"/>
      <c r="BG147" s="445"/>
      <c r="BH147" s="445"/>
      <c r="BI147" s="445"/>
      <c r="BJ147" s="445"/>
      <c r="BK147" s="445"/>
      <c r="BL147" s="445"/>
      <c r="BM147" s="445"/>
      <c r="BN147" s="445"/>
      <c r="BO147" s="445"/>
      <c r="BP147" s="445"/>
      <c r="BQ147" s="445"/>
      <c r="BR147" s="445"/>
      <c r="BS147" s="445"/>
      <c r="BT147" s="445"/>
      <c r="BU147" s="445"/>
      <c r="BV147" s="445"/>
      <c r="BW147" s="445"/>
      <c r="BX147" s="445"/>
      <c r="BY147" s="445"/>
      <c r="BZ147" s="445"/>
      <c r="CA147" s="445"/>
      <c r="CB147" s="445"/>
      <c r="CC147" s="445"/>
      <c r="CD147" s="445"/>
      <c r="CE147" s="445"/>
      <c r="CF147" s="445"/>
      <c r="CG147" s="445"/>
      <c r="CH147" s="445"/>
      <c r="CI147" s="445"/>
      <c r="CJ147" s="445"/>
      <c r="CK147" s="445"/>
      <c r="CL147" s="445"/>
      <c r="CM147" s="445"/>
      <c r="CN147" s="445"/>
      <c r="CO147" s="445"/>
      <c r="CP147" s="445"/>
      <c r="CQ147" s="445"/>
      <c r="CR147" s="445"/>
      <c r="CS147" s="445"/>
      <c r="CT147" s="445"/>
      <c r="CU147" s="445"/>
      <c r="CV147" s="445"/>
      <c r="CW147" s="445"/>
      <c r="CX147" s="445"/>
      <c r="CY147" s="445"/>
      <c r="CZ147" s="445"/>
      <c r="DA147" s="445"/>
      <c r="DB147" s="445"/>
      <c r="DC147" s="445"/>
      <c r="DD147" s="445"/>
      <c r="DE147" s="445"/>
      <c r="DF147" s="445"/>
      <c r="DG147" s="445"/>
      <c r="DH147" s="445"/>
      <c r="DI147" s="445"/>
      <c r="DJ147" s="445"/>
      <c r="DK147" s="445"/>
      <c r="DL147" s="445"/>
      <c r="DM147" s="445"/>
      <c r="DN147" s="445"/>
      <c r="DO147" s="445"/>
      <c r="DP147" s="445"/>
      <c r="DQ147" s="445"/>
      <c r="DR147" s="445"/>
      <c r="DS147" s="445"/>
      <c r="DT147" s="445"/>
      <c r="DU147" s="445"/>
      <c r="DV147" s="445"/>
      <c r="DW147" s="445"/>
      <c r="DX147" s="445"/>
      <c r="DY147" s="445"/>
      <c r="DZ147" s="445"/>
      <c r="EA147" s="445"/>
      <c r="EB147" s="445"/>
      <c r="EC147" s="445"/>
      <c r="ED147" s="445"/>
      <c r="EE147" s="445"/>
      <c r="EF147" s="445"/>
      <c r="EG147" s="445"/>
      <c r="EH147" s="445"/>
      <c r="EI147" s="445"/>
      <c r="EJ147" s="445"/>
      <c r="EK147" s="445"/>
      <c r="EL147" s="445"/>
      <c r="EM147" s="445"/>
      <c r="EN147" s="445"/>
      <c r="EO147" s="445"/>
      <c r="EP147" s="445"/>
      <c r="EQ147" s="445"/>
      <c r="ER147" s="445"/>
      <c r="ES147" s="445"/>
      <c r="ET147" s="445"/>
      <c r="EU147" s="445"/>
      <c r="EV147" s="445"/>
      <c r="EW147" s="445"/>
      <c r="EX147" s="445"/>
      <c r="EY147" s="445"/>
      <c r="EZ147" s="445"/>
      <c r="FA147" s="445"/>
      <c r="FB147" s="445"/>
      <c r="FC147" s="445"/>
      <c r="FD147" s="445"/>
      <c r="FE147" s="445"/>
      <c r="FF147" s="445"/>
      <c r="FG147" s="445"/>
      <c r="FH147" s="445"/>
      <c r="FI147" s="445"/>
      <c r="FJ147" s="445"/>
      <c r="FK147" s="445"/>
      <c r="FL147" s="445"/>
      <c r="FM147" s="445"/>
      <c r="FN147" s="445"/>
      <c r="FO147" s="445"/>
      <c r="FP147" s="445"/>
      <c r="FQ147" s="445"/>
      <c r="FR147" s="445"/>
      <c r="FS147" s="445"/>
      <c r="FT147" s="445"/>
      <c r="FU147" s="445"/>
      <c r="FV147" s="445"/>
      <c r="FW147" s="445"/>
      <c r="FX147" s="445"/>
      <c r="FY147" s="445"/>
      <c r="FZ147" s="445"/>
      <c r="GA147" s="445"/>
      <c r="GB147" s="445"/>
      <c r="GC147" s="445"/>
      <c r="GD147" s="445"/>
      <c r="GE147" s="445"/>
      <c r="GF147" s="445"/>
      <c r="GG147" s="445"/>
      <c r="GH147" s="445"/>
      <c r="GI147" s="445"/>
      <c r="GJ147" s="445"/>
      <c r="GK147" s="445"/>
      <c r="GL147" s="445"/>
      <c r="GM147" s="445"/>
      <c r="GN147" s="445"/>
      <c r="GO147" s="445"/>
      <c r="GP147" s="445"/>
      <c r="GQ147" s="445"/>
      <c r="GR147" s="445"/>
      <c r="GS147" s="445"/>
      <c r="GT147" s="445"/>
      <c r="GU147" s="445"/>
      <c r="GV147" s="445"/>
      <c r="GW147" s="445"/>
      <c r="GX147" s="445"/>
      <c r="GY147" s="445"/>
      <c r="GZ147" s="445"/>
      <c r="HA147" s="445"/>
      <c r="HB147" s="445"/>
      <c r="HC147" s="445"/>
      <c r="HD147" s="445"/>
      <c r="HE147" s="445"/>
      <c r="HF147" s="445"/>
      <c r="HG147" s="445"/>
      <c r="HH147" s="445"/>
      <c r="HI147" s="445"/>
      <c r="HJ147" s="445"/>
      <c r="HK147" s="445"/>
      <c r="HL147" s="445"/>
      <c r="HM147" s="445"/>
      <c r="HN147" s="445"/>
    </row>
    <row r="148" spans="2:222" s="446" customFormat="1" ht="12" customHeight="1">
      <c r="B148" s="1118">
        <v>54</v>
      </c>
      <c r="C148" s="1119" t="s">
        <v>409</v>
      </c>
      <c r="D148" s="1120" t="s">
        <v>302</v>
      </c>
      <c r="E148" s="1121" t="s">
        <v>7</v>
      </c>
      <c r="F148" s="1122">
        <f>_xlfn.XLOOKUP(M148,[1]VIII_CII_A_1!$AI:$AI,[1]VIII_CII_A_1!$T:$T)</f>
        <v>2.38</v>
      </c>
      <c r="G148" s="1122">
        <f>_xlfn.XLOOKUP(M148,[1]VIII_CII_A_1!$AI:$AI,[1]VIII_CII_A_1!$S:$S)</f>
        <v>2.8</v>
      </c>
      <c r="H148" s="1123"/>
      <c r="I148" s="72"/>
      <c r="J148" s="1124"/>
      <c r="K148" s="445"/>
      <c r="L148" s="445"/>
      <c r="M148" s="1024" t="s">
        <v>2082</v>
      </c>
      <c r="O148" s="445"/>
      <c r="P148" s="445"/>
      <c r="Q148" s="445"/>
      <c r="R148" s="445"/>
      <c r="S148" s="445"/>
      <c r="T148" s="445"/>
      <c r="U148" s="445"/>
      <c r="V148" s="445"/>
      <c r="W148" s="445"/>
      <c r="X148" s="445"/>
      <c r="Y148" s="445"/>
      <c r="Z148" s="445"/>
      <c r="AA148" s="445"/>
      <c r="AB148" s="445"/>
      <c r="AC148" s="445"/>
      <c r="AD148" s="445"/>
      <c r="AE148" s="445"/>
      <c r="AF148" s="445"/>
      <c r="AG148" s="445"/>
      <c r="AH148" s="445"/>
      <c r="AI148" s="445"/>
      <c r="AJ148" s="445"/>
      <c r="AK148" s="445"/>
      <c r="AL148" s="445"/>
      <c r="AM148" s="445"/>
      <c r="AN148" s="445"/>
      <c r="AO148" s="445"/>
      <c r="AP148" s="445"/>
      <c r="AQ148" s="445"/>
      <c r="AR148" s="445"/>
      <c r="AS148" s="445"/>
      <c r="AT148" s="445"/>
      <c r="AU148" s="445"/>
      <c r="AV148" s="445"/>
      <c r="AW148" s="445"/>
      <c r="AX148" s="445"/>
      <c r="AY148" s="445"/>
      <c r="AZ148" s="445"/>
      <c r="BA148" s="445"/>
      <c r="BB148" s="445"/>
      <c r="BC148" s="445"/>
      <c r="BD148" s="445"/>
      <c r="BE148" s="445"/>
      <c r="BF148" s="445"/>
      <c r="BG148" s="445"/>
      <c r="BH148" s="445"/>
      <c r="BI148" s="445"/>
      <c r="BJ148" s="445"/>
      <c r="BK148" s="445"/>
      <c r="BL148" s="445"/>
      <c r="BM148" s="445"/>
      <c r="BN148" s="445"/>
      <c r="BO148" s="445"/>
      <c r="BP148" s="445"/>
      <c r="BQ148" s="445"/>
      <c r="BR148" s="445"/>
      <c r="BS148" s="445"/>
      <c r="BT148" s="445"/>
      <c r="BU148" s="445"/>
      <c r="BV148" s="445"/>
      <c r="BW148" s="445"/>
      <c r="BX148" s="445"/>
      <c r="BY148" s="445"/>
      <c r="BZ148" s="445"/>
      <c r="CA148" s="445"/>
      <c r="CB148" s="445"/>
      <c r="CC148" s="445"/>
      <c r="CD148" s="445"/>
      <c r="CE148" s="445"/>
      <c r="CF148" s="445"/>
      <c r="CG148" s="445"/>
      <c r="CH148" s="445"/>
      <c r="CI148" s="445"/>
      <c r="CJ148" s="445"/>
      <c r="CK148" s="445"/>
      <c r="CL148" s="445"/>
      <c r="CM148" s="445"/>
      <c r="CN148" s="445"/>
      <c r="CO148" s="445"/>
      <c r="CP148" s="445"/>
      <c r="CQ148" s="445"/>
      <c r="CR148" s="445"/>
      <c r="CS148" s="445"/>
      <c r="CT148" s="445"/>
      <c r="CU148" s="445"/>
      <c r="CV148" s="445"/>
      <c r="CW148" s="445"/>
      <c r="CX148" s="445"/>
      <c r="CY148" s="445"/>
      <c r="CZ148" s="445"/>
      <c r="DA148" s="445"/>
      <c r="DB148" s="445"/>
      <c r="DC148" s="445"/>
      <c r="DD148" s="445"/>
      <c r="DE148" s="445"/>
      <c r="DF148" s="445"/>
      <c r="DG148" s="445"/>
      <c r="DH148" s="445"/>
      <c r="DI148" s="445"/>
      <c r="DJ148" s="445"/>
      <c r="DK148" s="445"/>
      <c r="DL148" s="445"/>
      <c r="DM148" s="445"/>
      <c r="DN148" s="445"/>
      <c r="DO148" s="445"/>
      <c r="DP148" s="445"/>
      <c r="DQ148" s="445"/>
      <c r="DR148" s="445"/>
      <c r="DS148" s="445"/>
      <c r="DT148" s="445"/>
      <c r="DU148" s="445"/>
      <c r="DV148" s="445"/>
      <c r="DW148" s="445"/>
      <c r="DX148" s="445"/>
      <c r="DY148" s="445"/>
      <c r="DZ148" s="445"/>
      <c r="EA148" s="445"/>
      <c r="EB148" s="445"/>
      <c r="EC148" s="445"/>
      <c r="ED148" s="445"/>
      <c r="EE148" s="445"/>
      <c r="EF148" s="445"/>
      <c r="EG148" s="445"/>
      <c r="EH148" s="445"/>
      <c r="EI148" s="445"/>
      <c r="EJ148" s="445"/>
      <c r="EK148" s="445"/>
      <c r="EL148" s="445"/>
      <c r="EM148" s="445"/>
      <c r="EN148" s="445"/>
      <c r="EO148" s="445"/>
      <c r="EP148" s="445"/>
      <c r="EQ148" s="445"/>
      <c r="ER148" s="445"/>
      <c r="ES148" s="445"/>
      <c r="ET148" s="445"/>
      <c r="EU148" s="445"/>
      <c r="EV148" s="445"/>
      <c r="EW148" s="445"/>
      <c r="EX148" s="445"/>
      <c r="EY148" s="445"/>
      <c r="EZ148" s="445"/>
      <c r="FA148" s="445"/>
      <c r="FB148" s="445"/>
      <c r="FC148" s="445"/>
      <c r="FD148" s="445"/>
      <c r="FE148" s="445"/>
      <c r="FF148" s="445"/>
      <c r="FG148" s="445"/>
      <c r="FH148" s="445"/>
      <c r="FI148" s="445"/>
      <c r="FJ148" s="445"/>
      <c r="FK148" s="445"/>
      <c r="FL148" s="445"/>
      <c r="FM148" s="445"/>
      <c r="FN148" s="445"/>
      <c r="FO148" s="445"/>
      <c r="FP148" s="445"/>
      <c r="FQ148" s="445"/>
      <c r="FR148" s="445"/>
      <c r="FS148" s="445"/>
      <c r="FT148" s="445"/>
      <c r="FU148" s="445"/>
      <c r="FV148" s="445"/>
      <c r="FW148" s="445"/>
      <c r="FX148" s="445"/>
      <c r="FY148" s="445"/>
      <c r="FZ148" s="445"/>
      <c r="GA148" s="445"/>
      <c r="GB148" s="445"/>
      <c r="GC148" s="445"/>
      <c r="GD148" s="445"/>
      <c r="GE148" s="445"/>
      <c r="GF148" s="445"/>
      <c r="GG148" s="445"/>
      <c r="GH148" s="445"/>
      <c r="GI148" s="445"/>
      <c r="GJ148" s="445"/>
      <c r="GK148" s="445"/>
      <c r="GL148" s="445"/>
      <c r="GM148" s="445"/>
      <c r="GN148" s="445"/>
      <c r="GO148" s="445"/>
      <c r="GP148" s="445"/>
      <c r="GQ148" s="445"/>
      <c r="GR148" s="445"/>
      <c r="GS148" s="445"/>
      <c r="GT148" s="445"/>
      <c r="GU148" s="445"/>
      <c r="GV148" s="445"/>
      <c r="GW148" s="445"/>
      <c r="GX148" s="445"/>
      <c r="GY148" s="445"/>
      <c r="GZ148" s="445"/>
      <c r="HA148" s="445"/>
      <c r="HB148" s="445"/>
      <c r="HC148" s="445"/>
      <c r="HD148" s="445"/>
      <c r="HE148" s="445"/>
      <c r="HF148" s="445"/>
      <c r="HG148" s="445"/>
      <c r="HH148" s="445"/>
      <c r="HI148" s="445"/>
      <c r="HJ148" s="445"/>
      <c r="HK148" s="445"/>
      <c r="HL148" s="445"/>
      <c r="HM148" s="445"/>
      <c r="HN148" s="445"/>
    </row>
    <row r="149" spans="2:222" s="446" customFormat="1" ht="12" customHeight="1">
      <c r="B149" s="1118">
        <v>55</v>
      </c>
      <c r="C149" s="1119" t="s">
        <v>410</v>
      </c>
      <c r="D149" s="1120" t="s">
        <v>302</v>
      </c>
      <c r="E149" s="1121" t="s">
        <v>7</v>
      </c>
      <c r="F149" s="1122">
        <f>_xlfn.XLOOKUP(M149,[1]VIII_CII_A_1!$AI:$AI,[1]VIII_CII_A_1!$T:$T)</f>
        <v>2.3184</v>
      </c>
      <c r="G149" s="1122">
        <f>_xlfn.XLOOKUP(M149,[1]VIII_CII_A_1!$AI:$AI,[1]VIII_CII_A_1!$S:$S)</f>
        <v>2.5760000000000001</v>
      </c>
      <c r="H149" s="1123"/>
      <c r="I149" s="1125"/>
      <c r="J149" s="1124"/>
      <c r="K149" s="445"/>
      <c r="L149" s="447"/>
      <c r="M149" s="1024" t="s">
        <v>2083</v>
      </c>
      <c r="N149" s="445"/>
      <c r="O149" s="445"/>
      <c r="P149" s="445"/>
      <c r="Q149" s="445"/>
      <c r="R149" s="445"/>
      <c r="S149" s="445"/>
      <c r="T149" s="445"/>
      <c r="U149" s="445"/>
      <c r="V149" s="445"/>
      <c r="W149" s="445"/>
      <c r="X149" s="445"/>
      <c r="Y149" s="445"/>
      <c r="Z149" s="445"/>
      <c r="AA149" s="445"/>
      <c r="AB149" s="445"/>
      <c r="AC149" s="445"/>
      <c r="AD149" s="445"/>
      <c r="AE149" s="445"/>
      <c r="AF149" s="445"/>
      <c r="AG149" s="445"/>
      <c r="AH149" s="445"/>
      <c r="AI149" s="445"/>
      <c r="AJ149" s="445"/>
      <c r="AK149" s="445"/>
      <c r="AL149" s="445"/>
      <c r="AM149" s="445"/>
      <c r="AN149" s="445"/>
      <c r="AO149" s="445"/>
      <c r="AP149" s="445"/>
      <c r="AQ149" s="445"/>
      <c r="AR149" s="445"/>
      <c r="AS149" s="445"/>
      <c r="AT149" s="445"/>
      <c r="AU149" s="445"/>
      <c r="AV149" s="445"/>
      <c r="AW149" s="445"/>
      <c r="AX149" s="445"/>
      <c r="AY149" s="445"/>
      <c r="AZ149" s="445"/>
      <c r="BA149" s="445"/>
      <c r="BB149" s="445"/>
      <c r="BC149" s="445"/>
      <c r="BD149" s="445"/>
      <c r="BE149" s="445"/>
      <c r="BF149" s="445"/>
      <c r="BG149" s="445"/>
      <c r="BH149" s="445"/>
      <c r="BI149" s="445"/>
      <c r="BJ149" s="445"/>
      <c r="BK149" s="445"/>
      <c r="BL149" s="445"/>
      <c r="BM149" s="445"/>
      <c r="BN149" s="445"/>
      <c r="BO149" s="445"/>
      <c r="BP149" s="445"/>
      <c r="BQ149" s="445"/>
      <c r="BR149" s="445"/>
      <c r="BS149" s="445"/>
      <c r="BT149" s="445"/>
      <c r="BU149" s="445"/>
      <c r="BV149" s="445"/>
      <c r="BW149" s="445"/>
      <c r="BX149" s="445"/>
      <c r="BY149" s="445"/>
      <c r="BZ149" s="445"/>
      <c r="CA149" s="445"/>
      <c r="CB149" s="445"/>
      <c r="CC149" s="445"/>
      <c r="CD149" s="445"/>
      <c r="CE149" s="445"/>
      <c r="CF149" s="445"/>
      <c r="CG149" s="445"/>
      <c r="CH149" s="445"/>
      <c r="CI149" s="445"/>
      <c r="CJ149" s="445"/>
      <c r="CK149" s="445"/>
      <c r="CL149" s="445"/>
      <c r="CM149" s="445"/>
      <c r="CN149" s="445"/>
      <c r="CO149" s="445"/>
      <c r="CP149" s="445"/>
      <c r="CQ149" s="445"/>
      <c r="CR149" s="445"/>
      <c r="CS149" s="445"/>
      <c r="CT149" s="445"/>
      <c r="CU149" s="445"/>
      <c r="CV149" s="445"/>
      <c r="CW149" s="445"/>
      <c r="CX149" s="445"/>
      <c r="CY149" s="445"/>
      <c r="CZ149" s="445"/>
      <c r="DA149" s="445"/>
      <c r="DB149" s="445"/>
      <c r="DC149" s="445"/>
      <c r="DD149" s="445"/>
      <c r="DE149" s="445"/>
      <c r="DF149" s="445"/>
      <c r="DG149" s="445"/>
      <c r="DH149" s="445"/>
      <c r="DI149" s="445"/>
      <c r="DJ149" s="445"/>
      <c r="DK149" s="445"/>
      <c r="DL149" s="445"/>
      <c r="DM149" s="445"/>
      <c r="DN149" s="445"/>
      <c r="DO149" s="445"/>
      <c r="DP149" s="445"/>
      <c r="DQ149" s="445"/>
      <c r="DR149" s="445"/>
      <c r="DS149" s="445"/>
      <c r="DT149" s="445"/>
      <c r="DU149" s="445"/>
      <c r="DV149" s="445"/>
      <c r="DW149" s="445"/>
      <c r="DX149" s="445"/>
      <c r="DY149" s="445"/>
      <c r="DZ149" s="445"/>
      <c r="EA149" s="445"/>
      <c r="EB149" s="445"/>
      <c r="EC149" s="445"/>
      <c r="ED149" s="445"/>
      <c r="EE149" s="445"/>
      <c r="EF149" s="445"/>
      <c r="EG149" s="445"/>
      <c r="EH149" s="445"/>
      <c r="EI149" s="445"/>
      <c r="EJ149" s="445"/>
      <c r="EK149" s="445"/>
      <c r="EL149" s="445"/>
      <c r="EM149" s="445"/>
      <c r="EN149" s="445"/>
      <c r="EO149" s="445"/>
      <c r="EP149" s="445"/>
      <c r="EQ149" s="445"/>
      <c r="ER149" s="445"/>
      <c r="ES149" s="445"/>
      <c r="ET149" s="445"/>
      <c r="EU149" s="445"/>
      <c r="EV149" s="445"/>
      <c r="EW149" s="445"/>
      <c r="EX149" s="445"/>
      <c r="EY149" s="445"/>
      <c r="EZ149" s="445"/>
      <c r="FA149" s="445"/>
      <c r="FB149" s="445"/>
      <c r="FC149" s="445"/>
      <c r="FD149" s="445"/>
      <c r="FE149" s="445"/>
      <c r="FF149" s="445"/>
      <c r="FG149" s="445"/>
      <c r="FH149" s="445"/>
      <c r="FI149" s="445"/>
      <c r="FJ149" s="445"/>
      <c r="FK149" s="445"/>
      <c r="FL149" s="445"/>
      <c r="FM149" s="445"/>
      <c r="FN149" s="445"/>
      <c r="FO149" s="445"/>
      <c r="FP149" s="445"/>
      <c r="FQ149" s="445"/>
      <c r="FR149" s="445"/>
      <c r="FS149" s="445"/>
      <c r="FT149" s="445"/>
      <c r="FU149" s="445"/>
      <c r="FV149" s="445"/>
      <c r="FW149" s="445"/>
      <c r="FX149" s="445"/>
      <c r="FY149" s="445"/>
      <c r="FZ149" s="445"/>
      <c r="GA149" s="445"/>
      <c r="GB149" s="445"/>
      <c r="GC149" s="445"/>
      <c r="GD149" s="445"/>
      <c r="GE149" s="445"/>
      <c r="GF149" s="445"/>
      <c r="GG149" s="445"/>
      <c r="GH149" s="445"/>
      <c r="GI149" s="445"/>
      <c r="GJ149" s="445"/>
      <c r="GK149" s="445"/>
      <c r="GL149" s="445"/>
      <c r="GM149" s="445"/>
      <c r="GN149" s="445"/>
      <c r="GO149" s="445"/>
      <c r="GP149" s="445"/>
      <c r="GQ149" s="445"/>
      <c r="GR149" s="445"/>
      <c r="GS149" s="445"/>
      <c r="GT149" s="445"/>
      <c r="GU149" s="445"/>
      <c r="GV149" s="445"/>
      <c r="GW149" s="445"/>
      <c r="GX149" s="445"/>
      <c r="GY149" s="445"/>
      <c r="GZ149" s="445"/>
      <c r="HA149" s="445"/>
      <c r="HB149" s="445"/>
      <c r="HC149" s="445"/>
      <c r="HD149" s="445"/>
      <c r="HE149" s="445"/>
      <c r="HF149" s="445"/>
      <c r="HG149" s="445"/>
      <c r="HH149" s="445"/>
      <c r="HI149" s="445"/>
      <c r="HJ149" s="445"/>
      <c r="HK149" s="445"/>
      <c r="HL149" s="445"/>
      <c r="HM149" s="445"/>
      <c r="HN149" s="445"/>
    </row>
    <row r="150" spans="2:222" s="446" customFormat="1" ht="15.75">
      <c r="B150" s="1118">
        <v>56</v>
      </c>
      <c r="C150" s="1119" t="s">
        <v>411</v>
      </c>
      <c r="D150" s="1120" t="s">
        <v>302</v>
      </c>
      <c r="E150" s="1121" t="s">
        <v>7</v>
      </c>
      <c r="F150" s="1122">
        <f>_xlfn.XLOOKUP(M150,[1]VIII_CII_A_1!$AI:$AI,[1]VIII_CII_A_1!$T:$T)</f>
        <v>2.1329280000000002</v>
      </c>
      <c r="G150" s="1122">
        <f>_xlfn.XLOOKUP(M150,[1]VIII_CII_A_1!$AI:$AI,[1]VIII_CII_A_1!$S:$S)</f>
        <v>2.36992</v>
      </c>
      <c r="H150" s="1123"/>
      <c r="I150" s="1126"/>
      <c r="J150" s="1127"/>
      <c r="K150" s="452"/>
      <c r="L150" s="452"/>
      <c r="M150" s="1024" t="s">
        <v>2084</v>
      </c>
      <c r="N150" s="452"/>
      <c r="O150" s="452"/>
      <c r="P150" s="445"/>
      <c r="Q150" s="445"/>
      <c r="R150" s="445"/>
      <c r="S150" s="445"/>
      <c r="T150" s="445"/>
      <c r="U150" s="445"/>
      <c r="V150" s="445"/>
      <c r="W150" s="445"/>
      <c r="X150" s="445"/>
      <c r="Y150" s="445"/>
      <c r="Z150" s="445"/>
      <c r="AA150" s="445"/>
      <c r="AB150" s="445"/>
      <c r="AC150" s="445"/>
      <c r="AD150" s="445"/>
      <c r="AE150" s="445"/>
      <c r="AF150" s="445"/>
      <c r="AG150" s="445"/>
      <c r="AH150" s="445"/>
      <c r="AI150" s="445"/>
      <c r="AJ150" s="445"/>
      <c r="AK150" s="445"/>
      <c r="AL150" s="445"/>
      <c r="AM150" s="445"/>
      <c r="AN150" s="445"/>
      <c r="AO150" s="445"/>
      <c r="AP150" s="445"/>
      <c r="AQ150" s="445"/>
      <c r="AR150" s="445"/>
      <c r="AS150" s="445"/>
      <c r="AT150" s="445"/>
      <c r="AU150" s="445"/>
      <c r="AV150" s="445"/>
      <c r="AW150" s="445"/>
      <c r="AX150" s="445"/>
      <c r="AY150" s="445"/>
      <c r="AZ150" s="445"/>
      <c r="BA150" s="445"/>
      <c r="BB150" s="445"/>
      <c r="BC150" s="445"/>
      <c r="BD150" s="445"/>
      <c r="BE150" s="445"/>
      <c r="BF150" s="445"/>
      <c r="BG150" s="445"/>
      <c r="BH150" s="445"/>
      <c r="BI150" s="445"/>
      <c r="BJ150" s="445"/>
      <c r="BK150" s="445"/>
      <c r="BL150" s="445"/>
      <c r="BM150" s="445"/>
      <c r="BN150" s="445"/>
      <c r="BO150" s="445"/>
      <c r="BP150" s="445"/>
      <c r="BQ150" s="445"/>
      <c r="BR150" s="445"/>
      <c r="BS150" s="445"/>
      <c r="BT150" s="445"/>
      <c r="BU150" s="445"/>
      <c r="BV150" s="445"/>
      <c r="BW150" s="445"/>
      <c r="BX150" s="445"/>
      <c r="BY150" s="445"/>
      <c r="BZ150" s="445"/>
      <c r="CA150" s="445"/>
      <c r="CB150" s="445"/>
      <c r="CC150" s="445"/>
      <c r="CD150" s="445"/>
      <c r="CE150" s="445"/>
      <c r="CF150" s="445"/>
      <c r="CG150" s="445"/>
      <c r="CH150" s="445"/>
      <c r="CI150" s="445"/>
      <c r="CJ150" s="445"/>
      <c r="CK150" s="445"/>
      <c r="CL150" s="445"/>
      <c r="CM150" s="445"/>
      <c r="CN150" s="445"/>
      <c r="CO150" s="445"/>
      <c r="CP150" s="445"/>
      <c r="CQ150" s="445"/>
      <c r="CR150" s="445"/>
      <c r="CS150" s="445"/>
      <c r="CT150" s="445"/>
      <c r="CU150" s="445"/>
      <c r="CV150" s="445"/>
      <c r="CW150" s="445"/>
      <c r="CX150" s="445"/>
      <c r="CY150" s="445"/>
      <c r="CZ150" s="445"/>
      <c r="DA150" s="445"/>
      <c r="DB150" s="445"/>
      <c r="DC150" s="445"/>
      <c r="DD150" s="445"/>
      <c r="DE150" s="445"/>
      <c r="DF150" s="445"/>
      <c r="DG150" s="445"/>
      <c r="DH150" s="445"/>
      <c r="DI150" s="445"/>
      <c r="DJ150" s="445"/>
      <c r="DK150" s="445"/>
      <c r="DL150" s="445"/>
      <c r="DM150" s="445"/>
      <c r="DN150" s="445"/>
      <c r="DO150" s="445"/>
      <c r="DP150" s="445"/>
      <c r="DQ150" s="445"/>
      <c r="DR150" s="445"/>
      <c r="DS150" s="445"/>
      <c r="DT150" s="445"/>
      <c r="DU150" s="445"/>
      <c r="DV150" s="445"/>
      <c r="DW150" s="445"/>
      <c r="DX150" s="445"/>
      <c r="DY150" s="445"/>
      <c r="DZ150" s="445"/>
      <c r="EA150" s="445"/>
      <c r="EB150" s="445"/>
      <c r="EC150" s="445"/>
      <c r="ED150" s="445"/>
      <c r="EE150" s="445"/>
      <c r="EF150" s="445"/>
      <c r="EG150" s="445"/>
      <c r="EH150" s="445"/>
      <c r="EI150" s="445"/>
      <c r="EJ150" s="445"/>
      <c r="EK150" s="445"/>
      <c r="EL150" s="445"/>
      <c r="EM150" s="445"/>
      <c r="EN150" s="445"/>
      <c r="EO150" s="445"/>
      <c r="EP150" s="445"/>
      <c r="EQ150" s="445"/>
      <c r="ER150" s="445"/>
      <c r="ES150" s="445"/>
      <c r="ET150" s="445"/>
      <c r="EU150" s="445"/>
      <c r="EV150" s="445"/>
      <c r="EW150" s="445"/>
      <c r="EX150" s="445"/>
      <c r="EY150" s="445"/>
      <c r="EZ150" s="445"/>
      <c r="FA150" s="445"/>
      <c r="FB150" s="445"/>
      <c r="FC150" s="445"/>
      <c r="FD150" s="445"/>
      <c r="FE150" s="445"/>
      <c r="FF150" s="445"/>
      <c r="FG150" s="445"/>
      <c r="FH150" s="445"/>
      <c r="FI150" s="445"/>
      <c r="FJ150" s="445"/>
      <c r="FK150" s="445"/>
      <c r="FL150" s="445"/>
      <c r="FM150" s="445"/>
      <c r="FN150" s="445"/>
      <c r="FO150" s="445"/>
      <c r="FP150" s="445"/>
      <c r="FQ150" s="445"/>
      <c r="FR150" s="445"/>
      <c r="FS150" s="445"/>
      <c r="FT150" s="445"/>
      <c r="FU150" s="445"/>
      <c r="FV150" s="445"/>
      <c r="FW150" s="445"/>
      <c r="FX150" s="445"/>
      <c r="FY150" s="445"/>
      <c r="FZ150" s="445"/>
      <c r="GA150" s="445"/>
      <c r="GB150" s="445"/>
      <c r="GC150" s="445"/>
      <c r="GD150" s="445"/>
      <c r="GE150" s="445"/>
      <c r="GF150" s="445"/>
      <c r="GG150" s="445"/>
      <c r="GH150" s="445"/>
      <c r="GI150" s="445"/>
      <c r="GJ150" s="445"/>
      <c r="GK150" s="445"/>
      <c r="GL150" s="445"/>
      <c r="GM150" s="445"/>
      <c r="GN150" s="445"/>
      <c r="GO150" s="445"/>
      <c r="GP150" s="445"/>
      <c r="GQ150" s="445"/>
      <c r="GR150" s="445"/>
      <c r="GS150" s="445"/>
      <c r="GT150" s="445"/>
      <c r="GU150" s="445"/>
      <c r="GV150" s="445"/>
      <c r="GW150" s="445"/>
      <c r="GX150" s="445"/>
      <c r="GY150" s="445"/>
      <c r="GZ150" s="445"/>
      <c r="HA150" s="445"/>
      <c r="HB150" s="445"/>
      <c r="HC150" s="445"/>
      <c r="HD150" s="445"/>
      <c r="HE150" s="445"/>
      <c r="HF150" s="445"/>
      <c r="HG150" s="445"/>
      <c r="HH150" s="445"/>
      <c r="HI150" s="445"/>
      <c r="HJ150" s="445"/>
      <c r="HK150" s="445"/>
      <c r="HL150" s="445"/>
      <c r="HM150" s="445"/>
      <c r="HN150" s="445"/>
    </row>
    <row r="151" spans="2:222" s="446" customFormat="1">
      <c r="B151" s="1118">
        <v>57</v>
      </c>
      <c r="C151" s="1119" t="s">
        <v>412</v>
      </c>
      <c r="D151" s="1120" t="s">
        <v>302</v>
      </c>
      <c r="E151" s="1121" t="s">
        <v>7</v>
      </c>
      <c r="F151" s="1122">
        <f>_xlfn.XLOOKUP(M151,[1]VIII_CII_A_1!$AI:$AI,[1]VIII_CII_A_1!$T:$T)</f>
        <v>2.38</v>
      </c>
      <c r="G151" s="1122">
        <f>_xlfn.XLOOKUP(M151,[1]VIII_CII_A_1!$AI:$AI,[1]VIII_CII_A_1!$S:$S)</f>
        <v>2.8</v>
      </c>
      <c r="H151" s="1123"/>
      <c r="I151" s="72"/>
      <c r="J151" s="1124"/>
      <c r="K151" s="445"/>
      <c r="L151" s="445"/>
      <c r="M151" s="1024" t="s">
        <v>2085</v>
      </c>
      <c r="O151" s="445"/>
      <c r="P151" s="445"/>
      <c r="Q151" s="445"/>
      <c r="R151" s="445"/>
      <c r="S151" s="445"/>
      <c r="T151" s="445"/>
      <c r="U151" s="445"/>
      <c r="V151" s="445"/>
      <c r="W151" s="445"/>
      <c r="X151" s="445"/>
      <c r="Y151" s="445"/>
      <c r="Z151" s="445"/>
      <c r="AA151" s="445"/>
      <c r="AB151" s="445"/>
      <c r="AC151" s="445"/>
      <c r="AD151" s="445"/>
      <c r="AE151" s="445"/>
      <c r="AF151" s="445"/>
      <c r="AG151" s="445"/>
      <c r="AH151" s="445"/>
      <c r="AI151" s="445"/>
      <c r="AJ151" s="445"/>
      <c r="AK151" s="445"/>
      <c r="AL151" s="445"/>
      <c r="AM151" s="445"/>
      <c r="AN151" s="445"/>
      <c r="AO151" s="445"/>
      <c r="AP151" s="445"/>
      <c r="AQ151" s="445"/>
      <c r="AR151" s="445"/>
      <c r="AS151" s="445"/>
      <c r="AT151" s="445"/>
      <c r="AU151" s="445"/>
      <c r="AV151" s="445"/>
      <c r="AW151" s="445"/>
      <c r="AX151" s="445"/>
      <c r="AY151" s="445"/>
      <c r="AZ151" s="445"/>
      <c r="BA151" s="445"/>
      <c r="BB151" s="445"/>
      <c r="BC151" s="445"/>
      <c r="BD151" s="445"/>
      <c r="BE151" s="445"/>
      <c r="BF151" s="445"/>
      <c r="BG151" s="445"/>
      <c r="BH151" s="445"/>
      <c r="BI151" s="445"/>
      <c r="BJ151" s="445"/>
      <c r="BK151" s="445"/>
      <c r="BL151" s="445"/>
      <c r="BM151" s="445"/>
      <c r="BN151" s="445"/>
      <c r="BO151" s="445"/>
      <c r="BP151" s="445"/>
      <c r="BQ151" s="445"/>
      <c r="BR151" s="445"/>
      <c r="BS151" s="445"/>
      <c r="BT151" s="445"/>
      <c r="BU151" s="445"/>
      <c r="BV151" s="445"/>
      <c r="BW151" s="445"/>
      <c r="BX151" s="445"/>
      <c r="BY151" s="445"/>
      <c r="BZ151" s="445"/>
      <c r="CA151" s="445"/>
      <c r="CB151" s="445"/>
      <c r="CC151" s="445"/>
      <c r="CD151" s="445"/>
      <c r="CE151" s="445"/>
      <c r="CF151" s="445"/>
      <c r="CG151" s="445"/>
      <c r="CH151" s="445"/>
      <c r="CI151" s="445"/>
      <c r="CJ151" s="445"/>
      <c r="CK151" s="445"/>
      <c r="CL151" s="445"/>
      <c r="CM151" s="445"/>
      <c r="CN151" s="445"/>
      <c r="CO151" s="445"/>
      <c r="CP151" s="445"/>
      <c r="CQ151" s="445"/>
      <c r="CR151" s="445"/>
      <c r="CS151" s="445"/>
      <c r="CT151" s="445"/>
      <c r="CU151" s="445"/>
      <c r="CV151" s="445"/>
      <c r="CW151" s="445"/>
      <c r="CX151" s="445"/>
      <c r="CY151" s="445"/>
      <c r="CZ151" s="445"/>
      <c r="DA151" s="445"/>
      <c r="DB151" s="445"/>
      <c r="DC151" s="445"/>
      <c r="DD151" s="445"/>
      <c r="DE151" s="445"/>
      <c r="DF151" s="445"/>
      <c r="DG151" s="445"/>
      <c r="DH151" s="445"/>
      <c r="DI151" s="445"/>
      <c r="DJ151" s="445"/>
      <c r="DK151" s="445"/>
      <c r="DL151" s="445"/>
      <c r="DM151" s="445"/>
      <c r="DN151" s="445"/>
      <c r="DO151" s="445"/>
      <c r="DP151" s="445"/>
      <c r="DQ151" s="445"/>
      <c r="DR151" s="445"/>
      <c r="DS151" s="445"/>
      <c r="DT151" s="445"/>
      <c r="DU151" s="445"/>
      <c r="DV151" s="445"/>
      <c r="DW151" s="445"/>
      <c r="DX151" s="445"/>
      <c r="DY151" s="445"/>
      <c r="DZ151" s="445"/>
      <c r="EA151" s="445"/>
      <c r="EB151" s="445"/>
      <c r="EC151" s="445"/>
      <c r="ED151" s="445"/>
      <c r="EE151" s="445"/>
      <c r="EF151" s="445"/>
      <c r="EG151" s="445"/>
      <c r="EH151" s="445"/>
      <c r="EI151" s="445"/>
      <c r="EJ151" s="445"/>
      <c r="EK151" s="445"/>
      <c r="EL151" s="445"/>
      <c r="EM151" s="445"/>
      <c r="EN151" s="445"/>
      <c r="EO151" s="445"/>
      <c r="EP151" s="445"/>
      <c r="EQ151" s="445"/>
      <c r="ER151" s="445"/>
      <c r="ES151" s="445"/>
      <c r="ET151" s="445"/>
      <c r="EU151" s="445"/>
      <c r="EV151" s="445"/>
      <c r="EW151" s="445"/>
      <c r="EX151" s="445"/>
      <c r="EY151" s="445"/>
      <c r="EZ151" s="445"/>
      <c r="FA151" s="445"/>
      <c r="FB151" s="445"/>
      <c r="FC151" s="445"/>
      <c r="FD151" s="445"/>
      <c r="FE151" s="445"/>
      <c r="FF151" s="445"/>
      <c r="FG151" s="445"/>
      <c r="FH151" s="445"/>
      <c r="FI151" s="445"/>
      <c r="FJ151" s="445"/>
      <c r="FK151" s="445"/>
      <c r="FL151" s="445"/>
      <c r="FM151" s="445"/>
      <c r="FN151" s="445"/>
      <c r="FO151" s="445"/>
      <c r="FP151" s="445"/>
      <c r="FQ151" s="445"/>
      <c r="FR151" s="445"/>
      <c r="FS151" s="445"/>
      <c r="FT151" s="445"/>
      <c r="FU151" s="445"/>
      <c r="FV151" s="445"/>
      <c r="FW151" s="445"/>
      <c r="FX151" s="445"/>
      <c r="FY151" s="445"/>
      <c r="FZ151" s="445"/>
      <c r="GA151" s="445"/>
      <c r="GB151" s="445"/>
      <c r="GC151" s="445"/>
      <c r="GD151" s="445"/>
      <c r="GE151" s="445"/>
      <c r="GF151" s="445"/>
      <c r="GG151" s="445"/>
      <c r="GH151" s="445"/>
      <c r="GI151" s="445"/>
      <c r="GJ151" s="445"/>
      <c r="GK151" s="445"/>
      <c r="GL151" s="445"/>
      <c r="GM151" s="445"/>
      <c r="GN151" s="445"/>
      <c r="GO151" s="445"/>
      <c r="GP151" s="445"/>
      <c r="GQ151" s="445"/>
      <c r="GR151" s="445"/>
      <c r="GS151" s="445"/>
      <c r="GT151" s="445"/>
      <c r="GU151" s="445"/>
      <c r="GV151" s="445"/>
      <c r="GW151" s="445"/>
      <c r="GX151" s="445"/>
      <c r="GY151" s="445"/>
      <c r="GZ151" s="445"/>
      <c r="HA151" s="445"/>
      <c r="HB151" s="445"/>
      <c r="HC151" s="445"/>
      <c r="HD151" s="445"/>
      <c r="HE151" s="445"/>
      <c r="HF151" s="445"/>
      <c r="HG151" s="445"/>
      <c r="HH151" s="445"/>
      <c r="HI151" s="445"/>
      <c r="HJ151" s="445"/>
      <c r="HK151" s="445"/>
      <c r="HL151" s="445"/>
      <c r="HM151" s="445"/>
      <c r="HN151" s="445"/>
    </row>
    <row r="152" spans="2:222" s="446" customFormat="1">
      <c r="B152" s="1118">
        <v>58</v>
      </c>
      <c r="C152" s="1119" t="s">
        <v>413</v>
      </c>
      <c r="D152" s="1120" t="s">
        <v>302</v>
      </c>
      <c r="E152" s="1121" t="s">
        <v>32</v>
      </c>
      <c r="F152" s="1122">
        <f>_xlfn.XLOOKUP(M152,[1]VIII_CII_A_1!$AI:$AI,[1]VIII_CII_A_1!$T:$T)</f>
        <v>1.64934</v>
      </c>
      <c r="G152" s="1122">
        <f>_xlfn.XLOOKUP(M152,[1]VIII_CII_A_1!$AI:$AI,[1]VIII_CII_A_1!$S:$S)</f>
        <v>1.8326</v>
      </c>
      <c r="H152" s="1123"/>
      <c r="I152" s="72"/>
      <c r="J152" s="1124"/>
      <c r="K152" s="445"/>
      <c r="L152" s="445"/>
      <c r="M152" s="1024" t="s">
        <v>2086</v>
      </c>
      <c r="O152" s="445"/>
      <c r="P152" s="445"/>
      <c r="Q152" s="445"/>
      <c r="R152" s="445"/>
      <c r="S152" s="445"/>
      <c r="T152" s="445"/>
      <c r="U152" s="445"/>
      <c r="V152" s="445"/>
      <c r="W152" s="445"/>
      <c r="X152" s="445"/>
      <c r="Y152" s="445"/>
      <c r="Z152" s="445"/>
      <c r="AA152" s="445"/>
      <c r="AB152" s="445"/>
      <c r="AC152" s="445"/>
      <c r="AD152" s="445"/>
      <c r="AE152" s="445"/>
      <c r="AF152" s="445"/>
      <c r="AG152" s="445"/>
      <c r="AH152" s="445"/>
      <c r="AI152" s="445"/>
      <c r="AJ152" s="445"/>
      <c r="AK152" s="445"/>
      <c r="AL152" s="445"/>
      <c r="AM152" s="445"/>
      <c r="AN152" s="445"/>
      <c r="AO152" s="445"/>
      <c r="AP152" s="445"/>
      <c r="AQ152" s="445"/>
      <c r="AR152" s="445"/>
      <c r="AS152" s="445"/>
      <c r="AT152" s="445"/>
      <c r="AU152" s="445"/>
      <c r="AV152" s="445"/>
      <c r="AW152" s="445"/>
      <c r="AX152" s="445"/>
      <c r="AY152" s="445"/>
      <c r="AZ152" s="445"/>
      <c r="BA152" s="445"/>
      <c r="BB152" s="445"/>
      <c r="BC152" s="445"/>
      <c r="BD152" s="445"/>
      <c r="BE152" s="445"/>
      <c r="BF152" s="445"/>
      <c r="BG152" s="445"/>
      <c r="BH152" s="445"/>
      <c r="BI152" s="445"/>
      <c r="BJ152" s="445"/>
      <c r="BK152" s="445"/>
      <c r="BL152" s="445"/>
      <c r="BM152" s="445"/>
      <c r="BN152" s="445"/>
      <c r="BO152" s="445"/>
      <c r="BP152" s="445"/>
      <c r="BQ152" s="445"/>
      <c r="BR152" s="445"/>
      <c r="BS152" s="445"/>
      <c r="BT152" s="445"/>
      <c r="BU152" s="445"/>
      <c r="BV152" s="445"/>
      <c r="BW152" s="445"/>
      <c r="BX152" s="445"/>
      <c r="BY152" s="445"/>
      <c r="BZ152" s="445"/>
      <c r="CA152" s="445"/>
      <c r="CB152" s="445"/>
      <c r="CC152" s="445"/>
      <c r="CD152" s="445"/>
      <c r="CE152" s="445"/>
      <c r="CF152" s="445"/>
      <c r="CG152" s="445"/>
      <c r="CH152" s="445"/>
      <c r="CI152" s="445"/>
      <c r="CJ152" s="445"/>
      <c r="CK152" s="445"/>
      <c r="CL152" s="445"/>
      <c r="CM152" s="445"/>
      <c r="CN152" s="445"/>
      <c r="CO152" s="445"/>
      <c r="CP152" s="445"/>
      <c r="CQ152" s="445"/>
      <c r="CR152" s="445"/>
      <c r="CS152" s="445"/>
      <c r="CT152" s="445"/>
      <c r="CU152" s="445"/>
      <c r="CV152" s="445"/>
      <c r="CW152" s="445"/>
      <c r="CX152" s="445"/>
      <c r="CY152" s="445"/>
      <c r="CZ152" s="445"/>
      <c r="DA152" s="445"/>
      <c r="DB152" s="445"/>
      <c r="DC152" s="445"/>
      <c r="DD152" s="445"/>
      <c r="DE152" s="445"/>
      <c r="DF152" s="445"/>
      <c r="DG152" s="445"/>
      <c r="DH152" s="445"/>
      <c r="DI152" s="445"/>
      <c r="DJ152" s="445"/>
      <c r="DK152" s="445"/>
      <c r="DL152" s="445"/>
      <c r="DM152" s="445"/>
      <c r="DN152" s="445"/>
      <c r="DO152" s="445"/>
      <c r="DP152" s="445"/>
      <c r="DQ152" s="445"/>
      <c r="DR152" s="445"/>
      <c r="DS152" s="445"/>
      <c r="DT152" s="445"/>
      <c r="DU152" s="445"/>
      <c r="DV152" s="445"/>
      <c r="DW152" s="445"/>
      <c r="DX152" s="445"/>
      <c r="DY152" s="445"/>
      <c r="DZ152" s="445"/>
      <c r="EA152" s="445"/>
      <c r="EB152" s="445"/>
      <c r="EC152" s="445"/>
      <c r="ED152" s="445"/>
      <c r="EE152" s="445"/>
      <c r="EF152" s="445"/>
      <c r="EG152" s="445"/>
      <c r="EH152" s="445"/>
      <c r="EI152" s="445"/>
      <c r="EJ152" s="445"/>
      <c r="EK152" s="445"/>
      <c r="EL152" s="445"/>
      <c r="EM152" s="445"/>
      <c r="EN152" s="445"/>
      <c r="EO152" s="445"/>
      <c r="EP152" s="445"/>
      <c r="EQ152" s="445"/>
      <c r="ER152" s="445"/>
      <c r="ES152" s="445"/>
      <c r="ET152" s="445"/>
      <c r="EU152" s="445"/>
      <c r="EV152" s="445"/>
      <c r="EW152" s="445"/>
      <c r="EX152" s="445"/>
      <c r="EY152" s="445"/>
      <c r="EZ152" s="445"/>
      <c r="FA152" s="445"/>
      <c r="FB152" s="445"/>
      <c r="FC152" s="445"/>
      <c r="FD152" s="445"/>
      <c r="FE152" s="445"/>
      <c r="FF152" s="445"/>
      <c r="FG152" s="445"/>
      <c r="FH152" s="445"/>
      <c r="FI152" s="445"/>
      <c r="FJ152" s="445"/>
      <c r="FK152" s="445"/>
      <c r="FL152" s="445"/>
      <c r="FM152" s="445"/>
      <c r="FN152" s="445"/>
      <c r="FO152" s="445"/>
      <c r="FP152" s="445"/>
      <c r="FQ152" s="445"/>
      <c r="FR152" s="445"/>
      <c r="FS152" s="445"/>
      <c r="FT152" s="445"/>
      <c r="FU152" s="445"/>
      <c r="FV152" s="445"/>
      <c r="FW152" s="445"/>
      <c r="FX152" s="445"/>
      <c r="FY152" s="445"/>
      <c r="FZ152" s="445"/>
      <c r="GA152" s="445"/>
      <c r="GB152" s="445"/>
      <c r="GC152" s="445"/>
      <c r="GD152" s="445"/>
      <c r="GE152" s="445"/>
      <c r="GF152" s="445"/>
      <c r="GG152" s="445"/>
      <c r="GH152" s="445"/>
      <c r="GI152" s="445"/>
      <c r="GJ152" s="445"/>
      <c r="GK152" s="445"/>
      <c r="GL152" s="445"/>
      <c r="GM152" s="445"/>
      <c r="GN152" s="445"/>
      <c r="GO152" s="445"/>
      <c r="GP152" s="445"/>
      <c r="GQ152" s="445"/>
      <c r="GR152" s="445"/>
      <c r="GS152" s="445"/>
      <c r="GT152" s="445"/>
      <c r="GU152" s="445"/>
      <c r="GV152" s="445"/>
      <c r="GW152" s="445"/>
      <c r="GX152" s="445"/>
      <c r="GY152" s="445"/>
      <c r="GZ152" s="445"/>
      <c r="HA152" s="445"/>
      <c r="HB152" s="445"/>
      <c r="HC152" s="445"/>
      <c r="HD152" s="445"/>
      <c r="HE152" s="445"/>
      <c r="HF152" s="445"/>
      <c r="HG152" s="445"/>
      <c r="HH152" s="445"/>
      <c r="HI152" s="445"/>
      <c r="HJ152" s="445"/>
      <c r="HK152" s="445"/>
      <c r="HL152" s="445"/>
      <c r="HM152" s="445"/>
      <c r="HN152" s="445"/>
    </row>
    <row r="153" spans="2:222" s="446" customFormat="1">
      <c r="B153" s="1118">
        <v>59</v>
      </c>
      <c r="C153" s="1119" t="s">
        <v>413</v>
      </c>
      <c r="D153" s="1120" t="s">
        <v>302</v>
      </c>
      <c r="E153" s="1121" t="s">
        <v>123</v>
      </c>
      <c r="F153" s="1122">
        <f>_xlfn.XLOOKUP(M153,[1]VIII_CII_A_1!$AI:$AI,[1]VIII_CII_A_1!$T:$T)</f>
        <v>1.6160356468654618</v>
      </c>
      <c r="G153" s="1122">
        <f>_xlfn.XLOOKUP(M153,[1]VIII_CII_A_1!$AI:$AI,[1]VIII_CII_A_1!$S:$S)</f>
        <v>1.7955951631838463</v>
      </c>
      <c r="H153" s="1123"/>
      <c r="I153" s="72"/>
      <c r="J153" s="1124"/>
      <c r="K153" s="445"/>
      <c r="L153" s="445"/>
      <c r="M153" s="1024" t="s">
        <v>2087</v>
      </c>
      <c r="O153" s="445"/>
      <c r="P153" s="445"/>
      <c r="Q153" s="445"/>
      <c r="R153" s="445"/>
      <c r="S153" s="445"/>
      <c r="T153" s="445"/>
      <c r="U153" s="445"/>
      <c r="V153" s="445"/>
      <c r="W153" s="445"/>
      <c r="X153" s="445"/>
      <c r="Y153" s="445"/>
      <c r="Z153" s="445"/>
      <c r="AA153" s="445"/>
      <c r="AB153" s="445"/>
      <c r="AC153" s="445"/>
      <c r="AD153" s="445"/>
      <c r="AE153" s="445"/>
      <c r="AF153" s="445"/>
      <c r="AG153" s="445"/>
      <c r="AH153" s="445"/>
      <c r="AI153" s="445"/>
      <c r="AJ153" s="445"/>
      <c r="AK153" s="445"/>
      <c r="AL153" s="445"/>
      <c r="AM153" s="445"/>
      <c r="AN153" s="445"/>
      <c r="AO153" s="445"/>
      <c r="AP153" s="445"/>
      <c r="AQ153" s="445"/>
      <c r="AR153" s="445"/>
      <c r="AS153" s="445"/>
      <c r="AT153" s="445"/>
      <c r="AU153" s="445"/>
      <c r="AV153" s="445"/>
      <c r="AW153" s="445"/>
      <c r="AX153" s="445"/>
      <c r="AY153" s="445"/>
      <c r="AZ153" s="445"/>
      <c r="BA153" s="445"/>
      <c r="BB153" s="445"/>
      <c r="BC153" s="445"/>
      <c r="BD153" s="445"/>
      <c r="BE153" s="445"/>
      <c r="BF153" s="445"/>
      <c r="BG153" s="445"/>
      <c r="BH153" s="445"/>
      <c r="BI153" s="445"/>
      <c r="BJ153" s="445"/>
      <c r="BK153" s="445"/>
      <c r="BL153" s="445"/>
      <c r="BM153" s="445"/>
      <c r="BN153" s="445"/>
      <c r="BO153" s="445"/>
      <c r="BP153" s="445"/>
      <c r="BQ153" s="445"/>
      <c r="BR153" s="445"/>
      <c r="BS153" s="445"/>
      <c r="BT153" s="445"/>
      <c r="BU153" s="445"/>
      <c r="BV153" s="445"/>
      <c r="BW153" s="445"/>
      <c r="BX153" s="445"/>
      <c r="BY153" s="445"/>
      <c r="BZ153" s="445"/>
      <c r="CA153" s="445"/>
      <c r="CB153" s="445"/>
      <c r="CC153" s="445"/>
      <c r="CD153" s="445"/>
      <c r="CE153" s="445"/>
      <c r="CF153" s="445"/>
      <c r="CG153" s="445"/>
      <c r="CH153" s="445"/>
      <c r="CI153" s="445"/>
      <c r="CJ153" s="445"/>
      <c r="CK153" s="445"/>
      <c r="CL153" s="445"/>
      <c r="CM153" s="445"/>
      <c r="CN153" s="445"/>
      <c r="CO153" s="445"/>
      <c r="CP153" s="445"/>
      <c r="CQ153" s="445"/>
      <c r="CR153" s="445"/>
      <c r="CS153" s="445"/>
      <c r="CT153" s="445"/>
      <c r="CU153" s="445"/>
      <c r="CV153" s="445"/>
      <c r="CW153" s="445"/>
      <c r="CX153" s="445"/>
      <c r="CY153" s="445"/>
      <c r="CZ153" s="445"/>
      <c r="DA153" s="445"/>
      <c r="DB153" s="445"/>
      <c r="DC153" s="445"/>
      <c r="DD153" s="445"/>
      <c r="DE153" s="445"/>
      <c r="DF153" s="445"/>
      <c r="DG153" s="445"/>
      <c r="DH153" s="445"/>
      <c r="DI153" s="445"/>
      <c r="DJ153" s="445"/>
      <c r="DK153" s="445"/>
      <c r="DL153" s="445"/>
      <c r="DM153" s="445"/>
      <c r="DN153" s="445"/>
      <c r="DO153" s="445"/>
      <c r="DP153" s="445"/>
      <c r="DQ153" s="445"/>
      <c r="DR153" s="445"/>
      <c r="DS153" s="445"/>
      <c r="DT153" s="445"/>
      <c r="DU153" s="445"/>
      <c r="DV153" s="445"/>
      <c r="DW153" s="445"/>
      <c r="DX153" s="445"/>
      <c r="DY153" s="445"/>
      <c r="DZ153" s="445"/>
      <c r="EA153" s="445"/>
      <c r="EB153" s="445"/>
      <c r="EC153" s="445"/>
      <c r="ED153" s="445"/>
      <c r="EE153" s="445"/>
      <c r="EF153" s="445"/>
      <c r="EG153" s="445"/>
      <c r="EH153" s="445"/>
      <c r="EI153" s="445"/>
      <c r="EJ153" s="445"/>
      <c r="EK153" s="445"/>
      <c r="EL153" s="445"/>
      <c r="EM153" s="445"/>
      <c r="EN153" s="445"/>
      <c r="EO153" s="445"/>
      <c r="EP153" s="445"/>
      <c r="EQ153" s="445"/>
      <c r="ER153" s="445"/>
      <c r="ES153" s="445"/>
      <c r="ET153" s="445"/>
      <c r="EU153" s="445"/>
      <c r="EV153" s="445"/>
      <c r="EW153" s="445"/>
      <c r="EX153" s="445"/>
      <c r="EY153" s="445"/>
      <c r="EZ153" s="445"/>
      <c r="FA153" s="445"/>
      <c r="FB153" s="445"/>
      <c r="FC153" s="445"/>
      <c r="FD153" s="445"/>
      <c r="FE153" s="445"/>
      <c r="FF153" s="445"/>
      <c r="FG153" s="445"/>
      <c r="FH153" s="445"/>
      <c r="FI153" s="445"/>
      <c r="FJ153" s="445"/>
      <c r="FK153" s="445"/>
      <c r="FL153" s="445"/>
      <c r="FM153" s="445"/>
      <c r="FN153" s="445"/>
      <c r="FO153" s="445"/>
      <c r="FP153" s="445"/>
      <c r="FQ153" s="445"/>
      <c r="FR153" s="445"/>
      <c r="FS153" s="445"/>
      <c r="FT153" s="445"/>
      <c r="FU153" s="445"/>
      <c r="FV153" s="445"/>
      <c r="FW153" s="445"/>
      <c r="FX153" s="445"/>
      <c r="FY153" s="445"/>
      <c r="FZ153" s="445"/>
      <c r="GA153" s="445"/>
      <c r="GB153" s="445"/>
      <c r="GC153" s="445"/>
      <c r="GD153" s="445"/>
      <c r="GE153" s="445"/>
      <c r="GF153" s="445"/>
      <c r="GG153" s="445"/>
      <c r="GH153" s="445"/>
      <c r="GI153" s="445"/>
      <c r="GJ153" s="445"/>
      <c r="GK153" s="445"/>
      <c r="GL153" s="445"/>
      <c r="GM153" s="445"/>
      <c r="GN153" s="445"/>
      <c r="GO153" s="445"/>
      <c r="GP153" s="445"/>
      <c r="GQ153" s="445"/>
      <c r="GR153" s="445"/>
      <c r="GS153" s="445"/>
      <c r="GT153" s="445"/>
      <c r="GU153" s="445"/>
      <c r="GV153" s="445"/>
      <c r="GW153" s="445"/>
      <c r="GX153" s="445"/>
      <c r="GY153" s="445"/>
      <c r="GZ153" s="445"/>
      <c r="HA153" s="445"/>
      <c r="HB153" s="445"/>
      <c r="HC153" s="445"/>
      <c r="HD153" s="445"/>
      <c r="HE153" s="445"/>
      <c r="HF153" s="445"/>
      <c r="HG153" s="445"/>
      <c r="HH153" s="445"/>
      <c r="HI153" s="445"/>
      <c r="HJ153" s="445"/>
      <c r="HK153" s="445"/>
      <c r="HL153" s="445"/>
      <c r="HM153" s="445"/>
      <c r="HN153" s="445"/>
    </row>
    <row r="154" spans="2:222" s="446" customFormat="1">
      <c r="B154" s="1118">
        <v>60</v>
      </c>
      <c r="C154" s="1119" t="s">
        <v>413</v>
      </c>
      <c r="D154" s="1120" t="s">
        <v>302</v>
      </c>
      <c r="E154" s="1121" t="s">
        <v>33</v>
      </c>
      <c r="F154" s="1122">
        <f>_xlfn.XLOOKUP(M154,[1]VIII_CII_A_1!$AI:$AI,[1]VIII_CII_A_1!$T:$T)</f>
        <v>1.5916131</v>
      </c>
      <c r="G154" s="1122">
        <f>_xlfn.XLOOKUP(M154,[1]VIII_CII_A_1!$AI:$AI,[1]VIII_CII_A_1!$S:$S)</f>
        <v>1.768459</v>
      </c>
      <c r="H154" s="1123"/>
      <c r="I154" s="1125"/>
      <c r="J154" s="1124"/>
      <c r="K154" s="445"/>
      <c r="L154" s="447"/>
      <c r="M154" s="1024" t="s">
        <v>2088</v>
      </c>
      <c r="N154" s="445"/>
      <c r="O154" s="445"/>
      <c r="P154" s="445"/>
      <c r="Q154" s="445"/>
      <c r="R154" s="445"/>
      <c r="S154" s="445"/>
      <c r="T154" s="445"/>
      <c r="U154" s="445"/>
      <c r="V154" s="445"/>
      <c r="W154" s="445"/>
      <c r="X154" s="445"/>
      <c r="Y154" s="445"/>
      <c r="Z154" s="445"/>
      <c r="AA154" s="445"/>
      <c r="AB154" s="445"/>
      <c r="AC154" s="445"/>
      <c r="AD154" s="445"/>
      <c r="AE154" s="445"/>
      <c r="AF154" s="445"/>
      <c r="AG154" s="445"/>
      <c r="AH154" s="445"/>
      <c r="AI154" s="445"/>
      <c r="AJ154" s="445"/>
      <c r="AK154" s="445"/>
      <c r="AL154" s="445"/>
      <c r="AM154" s="445"/>
      <c r="AN154" s="445"/>
      <c r="AO154" s="445"/>
      <c r="AP154" s="445"/>
      <c r="AQ154" s="445"/>
      <c r="AR154" s="445"/>
      <c r="AS154" s="445"/>
      <c r="AT154" s="445"/>
      <c r="AU154" s="445"/>
      <c r="AV154" s="445"/>
      <c r="AW154" s="445"/>
      <c r="AX154" s="445"/>
      <c r="AY154" s="445"/>
      <c r="AZ154" s="445"/>
      <c r="BA154" s="445"/>
      <c r="BB154" s="445"/>
      <c r="BC154" s="445"/>
      <c r="BD154" s="445"/>
      <c r="BE154" s="445"/>
      <c r="BF154" s="445"/>
      <c r="BG154" s="445"/>
      <c r="BH154" s="445"/>
      <c r="BI154" s="445"/>
      <c r="BJ154" s="445"/>
      <c r="BK154" s="445"/>
      <c r="BL154" s="445"/>
      <c r="BM154" s="445"/>
      <c r="BN154" s="445"/>
      <c r="BO154" s="445"/>
      <c r="BP154" s="445"/>
      <c r="BQ154" s="445"/>
      <c r="BR154" s="445"/>
      <c r="BS154" s="445"/>
      <c r="BT154" s="445"/>
      <c r="BU154" s="445"/>
      <c r="BV154" s="445"/>
      <c r="BW154" s="445"/>
      <c r="BX154" s="445"/>
      <c r="BY154" s="445"/>
      <c r="BZ154" s="445"/>
      <c r="CA154" s="445"/>
      <c r="CB154" s="445"/>
      <c r="CC154" s="445"/>
      <c r="CD154" s="445"/>
      <c r="CE154" s="445"/>
      <c r="CF154" s="445"/>
      <c r="CG154" s="445"/>
      <c r="CH154" s="445"/>
      <c r="CI154" s="445"/>
      <c r="CJ154" s="445"/>
      <c r="CK154" s="445"/>
      <c r="CL154" s="445"/>
      <c r="CM154" s="445"/>
      <c r="CN154" s="445"/>
      <c r="CO154" s="445"/>
      <c r="CP154" s="445"/>
      <c r="CQ154" s="445"/>
      <c r="CR154" s="445"/>
      <c r="CS154" s="445"/>
      <c r="CT154" s="445"/>
      <c r="CU154" s="445"/>
      <c r="CV154" s="445"/>
      <c r="CW154" s="445"/>
      <c r="CX154" s="445"/>
      <c r="CY154" s="445"/>
      <c r="CZ154" s="445"/>
      <c r="DA154" s="445"/>
      <c r="DB154" s="445"/>
      <c r="DC154" s="445"/>
      <c r="DD154" s="445"/>
      <c r="DE154" s="445"/>
      <c r="DF154" s="445"/>
      <c r="DG154" s="445"/>
      <c r="DH154" s="445"/>
      <c r="DI154" s="445"/>
      <c r="DJ154" s="445"/>
      <c r="DK154" s="445"/>
      <c r="DL154" s="445"/>
      <c r="DM154" s="445"/>
      <c r="DN154" s="445"/>
      <c r="DO154" s="445"/>
      <c r="DP154" s="445"/>
      <c r="DQ154" s="445"/>
      <c r="DR154" s="445"/>
      <c r="DS154" s="445"/>
      <c r="DT154" s="445"/>
      <c r="DU154" s="445"/>
      <c r="DV154" s="445"/>
      <c r="DW154" s="445"/>
      <c r="DX154" s="445"/>
      <c r="DY154" s="445"/>
      <c r="DZ154" s="445"/>
      <c r="EA154" s="445"/>
      <c r="EB154" s="445"/>
      <c r="EC154" s="445"/>
      <c r="ED154" s="445"/>
      <c r="EE154" s="445"/>
      <c r="EF154" s="445"/>
      <c r="EG154" s="445"/>
      <c r="EH154" s="445"/>
      <c r="EI154" s="445"/>
      <c r="EJ154" s="445"/>
      <c r="EK154" s="445"/>
      <c r="EL154" s="445"/>
      <c r="EM154" s="445"/>
      <c r="EN154" s="445"/>
      <c r="EO154" s="445"/>
      <c r="EP154" s="445"/>
      <c r="EQ154" s="445"/>
      <c r="ER154" s="445"/>
      <c r="ES154" s="445"/>
      <c r="ET154" s="445"/>
      <c r="EU154" s="445"/>
      <c r="EV154" s="445"/>
      <c r="EW154" s="445"/>
      <c r="EX154" s="445"/>
      <c r="EY154" s="445"/>
      <c r="EZ154" s="445"/>
      <c r="FA154" s="445"/>
      <c r="FB154" s="445"/>
      <c r="FC154" s="445"/>
      <c r="FD154" s="445"/>
      <c r="FE154" s="445"/>
      <c r="FF154" s="445"/>
      <c r="FG154" s="445"/>
      <c r="FH154" s="445"/>
      <c r="FI154" s="445"/>
      <c r="FJ154" s="445"/>
      <c r="FK154" s="445"/>
      <c r="FL154" s="445"/>
      <c r="FM154" s="445"/>
      <c r="FN154" s="445"/>
      <c r="FO154" s="445"/>
      <c r="FP154" s="445"/>
      <c r="FQ154" s="445"/>
      <c r="FR154" s="445"/>
      <c r="FS154" s="445"/>
      <c r="FT154" s="445"/>
      <c r="FU154" s="445"/>
      <c r="FV154" s="445"/>
      <c r="FW154" s="445"/>
      <c r="FX154" s="445"/>
      <c r="FY154" s="445"/>
      <c r="FZ154" s="445"/>
      <c r="GA154" s="445"/>
      <c r="GB154" s="445"/>
      <c r="GC154" s="445"/>
      <c r="GD154" s="445"/>
      <c r="GE154" s="445"/>
      <c r="GF154" s="445"/>
      <c r="GG154" s="445"/>
      <c r="GH154" s="445"/>
      <c r="GI154" s="445"/>
      <c r="GJ154" s="445"/>
      <c r="GK154" s="445"/>
      <c r="GL154" s="445"/>
      <c r="GM154" s="445"/>
      <c r="GN154" s="445"/>
      <c r="GO154" s="445"/>
      <c r="GP154" s="445"/>
      <c r="GQ154" s="445"/>
      <c r="GR154" s="445"/>
      <c r="GS154" s="445"/>
      <c r="GT154" s="445"/>
      <c r="GU154" s="445"/>
      <c r="GV154" s="445"/>
      <c r="GW154" s="445"/>
      <c r="GX154" s="445"/>
      <c r="GY154" s="445"/>
      <c r="GZ154" s="445"/>
      <c r="HA154" s="445"/>
      <c r="HB154" s="445"/>
      <c r="HC154" s="445"/>
      <c r="HD154" s="445"/>
      <c r="HE154" s="445"/>
      <c r="HF154" s="445"/>
      <c r="HG154" s="445"/>
      <c r="HH154" s="445"/>
      <c r="HI154" s="445"/>
      <c r="HJ154" s="445"/>
      <c r="HK154" s="445"/>
      <c r="HL154" s="445"/>
      <c r="HM154" s="445"/>
      <c r="HN154" s="445"/>
    </row>
    <row r="155" spans="2:222" s="446" customFormat="1" ht="25.5">
      <c r="B155" s="1118">
        <v>61</v>
      </c>
      <c r="C155" s="1119" t="s">
        <v>414</v>
      </c>
      <c r="D155" s="1120" t="s">
        <v>302</v>
      </c>
      <c r="E155" s="1128" t="s">
        <v>140</v>
      </c>
      <c r="F155" s="1122">
        <f>_xlfn.XLOOKUP(M155,[1]VIII_CII_A_1!$AI:$AI,[1]VIII_CII_A_1!$T:$T)</f>
        <v>1.5374447549999999</v>
      </c>
      <c r="G155" s="1122">
        <f>_xlfn.XLOOKUP(M155,[1]VIII_CII_A_1!$AI:$AI,[1]VIII_CII_A_1!$S:$S)</f>
        <v>1.7082719499999999</v>
      </c>
      <c r="H155" s="1123"/>
      <c r="I155" s="1127"/>
      <c r="J155" s="1127"/>
      <c r="K155" s="452"/>
      <c r="L155" s="452"/>
      <c r="M155" s="1024" t="s">
        <v>2089</v>
      </c>
      <c r="N155" s="452"/>
      <c r="O155" s="452"/>
      <c r="P155" s="445"/>
      <c r="Q155" s="445"/>
      <c r="R155" s="445"/>
      <c r="S155" s="445"/>
      <c r="T155" s="445"/>
      <c r="U155" s="445"/>
      <c r="V155" s="445"/>
      <c r="W155" s="445"/>
      <c r="X155" s="445"/>
      <c r="Y155" s="445"/>
      <c r="Z155" s="445"/>
      <c r="AA155" s="445"/>
      <c r="AB155" s="445"/>
      <c r="AC155" s="445"/>
      <c r="AD155" s="445"/>
      <c r="AE155" s="445"/>
      <c r="AF155" s="445"/>
      <c r="AG155" s="445"/>
      <c r="AH155" s="445"/>
      <c r="AI155" s="445"/>
      <c r="AJ155" s="445"/>
      <c r="AK155" s="445"/>
      <c r="AL155" s="445"/>
      <c r="AM155" s="445"/>
      <c r="AN155" s="445"/>
      <c r="AO155" s="445"/>
      <c r="AP155" s="445"/>
      <c r="AQ155" s="445"/>
      <c r="AR155" s="445"/>
      <c r="AS155" s="445"/>
      <c r="AT155" s="445"/>
      <c r="AU155" s="445"/>
      <c r="AV155" s="445"/>
      <c r="AW155" s="445"/>
      <c r="AX155" s="445"/>
      <c r="AY155" s="445"/>
      <c r="AZ155" s="445"/>
      <c r="BA155" s="445"/>
      <c r="BB155" s="445"/>
      <c r="BC155" s="445"/>
      <c r="BD155" s="445"/>
      <c r="BE155" s="445"/>
      <c r="BF155" s="445"/>
      <c r="BG155" s="445"/>
      <c r="BH155" s="445"/>
      <c r="BI155" s="445"/>
      <c r="BJ155" s="445"/>
      <c r="BK155" s="445"/>
      <c r="BL155" s="445"/>
      <c r="BM155" s="445"/>
      <c r="BN155" s="445"/>
      <c r="BO155" s="445"/>
      <c r="BP155" s="445"/>
      <c r="BQ155" s="445"/>
      <c r="BR155" s="445"/>
      <c r="BS155" s="445"/>
      <c r="BT155" s="445"/>
      <c r="BU155" s="445"/>
      <c r="BV155" s="445"/>
      <c r="BW155" s="445"/>
      <c r="BX155" s="445"/>
      <c r="BY155" s="445"/>
      <c r="BZ155" s="445"/>
      <c r="CA155" s="445"/>
      <c r="CB155" s="445"/>
      <c r="CC155" s="445"/>
      <c r="CD155" s="445"/>
      <c r="CE155" s="445"/>
      <c r="CF155" s="445"/>
      <c r="CG155" s="445"/>
      <c r="CH155" s="445"/>
      <c r="CI155" s="445"/>
      <c r="CJ155" s="445"/>
      <c r="CK155" s="445"/>
      <c r="CL155" s="445"/>
      <c r="CM155" s="445"/>
      <c r="CN155" s="445"/>
      <c r="CO155" s="445"/>
      <c r="CP155" s="445"/>
      <c r="CQ155" s="445"/>
      <c r="CR155" s="445"/>
      <c r="CS155" s="445"/>
      <c r="CT155" s="445"/>
      <c r="CU155" s="445"/>
      <c r="CV155" s="445"/>
      <c r="CW155" s="445"/>
      <c r="CX155" s="445"/>
      <c r="CY155" s="445"/>
      <c r="CZ155" s="445"/>
      <c r="DA155" s="445"/>
      <c r="DB155" s="445"/>
      <c r="DC155" s="445"/>
      <c r="DD155" s="445"/>
      <c r="DE155" s="445"/>
      <c r="DF155" s="445"/>
      <c r="DG155" s="445"/>
      <c r="DH155" s="445"/>
      <c r="DI155" s="445"/>
      <c r="DJ155" s="445"/>
      <c r="DK155" s="445"/>
      <c r="DL155" s="445"/>
      <c r="DM155" s="445"/>
      <c r="DN155" s="445"/>
      <c r="DO155" s="445"/>
      <c r="DP155" s="445"/>
      <c r="DQ155" s="445"/>
      <c r="DR155" s="445"/>
      <c r="DS155" s="445"/>
      <c r="DT155" s="445"/>
      <c r="DU155" s="445"/>
      <c r="DV155" s="445"/>
      <c r="DW155" s="445"/>
      <c r="DX155" s="445"/>
      <c r="DY155" s="445"/>
      <c r="DZ155" s="445"/>
      <c r="EA155" s="445"/>
      <c r="EB155" s="445"/>
      <c r="EC155" s="445"/>
      <c r="ED155" s="445"/>
      <c r="EE155" s="445"/>
      <c r="EF155" s="445"/>
      <c r="EG155" s="445"/>
      <c r="EH155" s="445"/>
      <c r="EI155" s="445"/>
      <c r="EJ155" s="445"/>
      <c r="EK155" s="445"/>
      <c r="EL155" s="445"/>
      <c r="EM155" s="445"/>
      <c r="EN155" s="445"/>
      <c r="EO155" s="445"/>
      <c r="EP155" s="445"/>
      <c r="EQ155" s="445"/>
      <c r="ER155" s="445"/>
      <c r="ES155" s="445"/>
      <c r="ET155" s="445"/>
      <c r="EU155" s="445"/>
      <c r="EV155" s="445"/>
      <c r="EW155" s="445"/>
      <c r="EX155" s="445"/>
      <c r="EY155" s="445"/>
      <c r="EZ155" s="445"/>
      <c r="FA155" s="445"/>
      <c r="FB155" s="445"/>
      <c r="FC155" s="445"/>
      <c r="FD155" s="445"/>
      <c r="FE155" s="445"/>
      <c r="FF155" s="445"/>
      <c r="FG155" s="445"/>
      <c r="FH155" s="445"/>
      <c r="FI155" s="445"/>
      <c r="FJ155" s="445"/>
      <c r="FK155" s="445"/>
      <c r="FL155" s="445"/>
      <c r="FM155" s="445"/>
      <c r="FN155" s="445"/>
      <c r="FO155" s="445"/>
      <c r="FP155" s="445"/>
      <c r="FQ155" s="445"/>
      <c r="FR155" s="445"/>
      <c r="FS155" s="445"/>
      <c r="FT155" s="445"/>
      <c r="FU155" s="445"/>
      <c r="FV155" s="445"/>
      <c r="FW155" s="445"/>
      <c r="FX155" s="445"/>
      <c r="FY155" s="445"/>
      <c r="FZ155" s="445"/>
      <c r="GA155" s="445"/>
      <c r="GB155" s="445"/>
      <c r="GC155" s="445"/>
      <c r="GD155" s="445"/>
      <c r="GE155" s="445"/>
      <c r="GF155" s="445"/>
      <c r="GG155" s="445"/>
      <c r="GH155" s="445"/>
      <c r="GI155" s="445"/>
      <c r="GJ155" s="445"/>
      <c r="GK155" s="445"/>
      <c r="GL155" s="445"/>
      <c r="GM155" s="445"/>
      <c r="GN155" s="445"/>
      <c r="GO155" s="445"/>
      <c r="GP155" s="445"/>
      <c r="GQ155" s="445"/>
      <c r="GR155" s="445"/>
      <c r="GS155" s="445"/>
      <c r="GT155" s="445"/>
      <c r="GU155" s="445"/>
      <c r="GV155" s="445"/>
      <c r="GW155" s="445"/>
      <c r="GX155" s="445"/>
      <c r="GY155" s="445"/>
      <c r="GZ155" s="445"/>
      <c r="HA155" s="445"/>
      <c r="HB155" s="445"/>
      <c r="HC155" s="445"/>
      <c r="HD155" s="445"/>
      <c r="HE155" s="445"/>
      <c r="HF155" s="445"/>
      <c r="HG155" s="445"/>
      <c r="HH155" s="445"/>
      <c r="HI155" s="445"/>
      <c r="HJ155" s="445"/>
      <c r="HK155" s="445"/>
      <c r="HL155" s="445"/>
      <c r="HM155" s="445"/>
      <c r="HN155" s="445"/>
    </row>
    <row r="156" spans="2:222">
      <c r="B156" s="1682" t="s">
        <v>2544</v>
      </c>
      <c r="C156" s="1682"/>
      <c r="D156" s="1682"/>
      <c r="E156" s="1682"/>
      <c r="F156" s="1682"/>
      <c r="G156" s="1682"/>
      <c r="H156" s="1124"/>
      <c r="I156" s="1124"/>
      <c r="J156" s="1124"/>
    </row>
    <row r="157" spans="2:222">
      <c r="B157" s="1682" t="s">
        <v>2796</v>
      </c>
      <c r="C157" s="1682"/>
      <c r="D157" s="1682"/>
      <c r="E157" s="1682"/>
      <c r="F157" s="1682"/>
      <c r="G157" s="1682"/>
      <c r="H157" s="1124"/>
      <c r="I157" s="1124"/>
      <c r="J157" s="1124"/>
    </row>
    <row r="158" spans="2:222">
      <c r="B158" s="1586" t="s">
        <v>2442</v>
      </c>
      <c r="C158" s="1586"/>
      <c r="D158" s="1586"/>
      <c r="E158" s="1586"/>
      <c r="F158" s="1558" t="s">
        <v>2431</v>
      </c>
      <c r="G158" s="1559"/>
    </row>
    <row r="159" spans="2:222">
      <c r="B159" s="467">
        <v>62</v>
      </c>
      <c r="C159" s="939" t="s">
        <v>96</v>
      </c>
      <c r="D159" s="926"/>
      <c r="E159" s="926" t="s">
        <v>7</v>
      </c>
      <c r="F159" s="1573">
        <f>VIII_CI_A_1!G9</f>
        <v>6</v>
      </c>
      <c r="G159" s="1574"/>
    </row>
    <row r="160" spans="2:222">
      <c r="B160" s="467">
        <v>63</v>
      </c>
      <c r="C160" s="490" t="s">
        <v>144</v>
      </c>
      <c r="D160" s="490"/>
      <c r="E160" s="498" t="s">
        <v>7</v>
      </c>
      <c r="F160" s="1554">
        <f>F159/1.05</f>
        <v>5.7142857142857144</v>
      </c>
      <c r="G160" s="1554" t="s">
        <v>302</v>
      </c>
      <c r="H160" s="489"/>
      <c r="J160" s="488"/>
      <c r="K160" s="488"/>
      <c r="M160" s="761" t="s">
        <v>2090</v>
      </c>
    </row>
    <row r="161" spans="2:16">
      <c r="B161" s="467">
        <v>64</v>
      </c>
      <c r="C161" s="490" t="s">
        <v>426</v>
      </c>
      <c r="D161" s="490"/>
      <c r="E161" s="498" t="s">
        <v>7</v>
      </c>
      <c r="F161" s="1554">
        <f>_xlfn.XLOOKUP(M161,[1]VIII_CII_A_1!$AI:$AI,[1]VIII_CII_A_1!$T:$T)</f>
        <v>5.5649999999999995</v>
      </c>
      <c r="G161" s="1554" t="s">
        <v>302</v>
      </c>
      <c r="H161" s="489"/>
      <c r="I161" s="563"/>
      <c r="J161" s="488"/>
      <c r="K161" s="488"/>
      <c r="M161" s="761" t="s">
        <v>2091</v>
      </c>
    </row>
    <row r="162" spans="2:16">
      <c r="B162" s="467">
        <v>65</v>
      </c>
      <c r="C162" s="490" t="s">
        <v>831</v>
      </c>
      <c r="D162" s="490"/>
      <c r="E162" s="498" t="s">
        <v>7</v>
      </c>
      <c r="F162" s="1554">
        <f>_xlfn.XLOOKUP(M162,[1]VIII_CII_A_1!$AI:$AI,[1]VIII_CII_A_1!$T:$T)</f>
        <v>5.13</v>
      </c>
      <c r="G162" s="1554" t="s">
        <v>302</v>
      </c>
      <c r="H162" s="489"/>
      <c r="J162" s="488"/>
      <c r="K162" s="488"/>
      <c r="M162" s="761" t="s">
        <v>2092</v>
      </c>
    </row>
    <row r="163" spans="2:16">
      <c r="B163" s="1586" t="s">
        <v>2443</v>
      </c>
      <c r="C163" s="1586"/>
      <c r="D163" s="1586"/>
      <c r="E163" s="1586"/>
      <c r="F163" s="1568" t="s">
        <v>19</v>
      </c>
      <c r="G163" s="1568"/>
    </row>
    <row r="164" spans="2:16" ht="27.75" customHeight="1">
      <c r="B164" s="1629">
        <v>66</v>
      </c>
      <c r="C164" s="1683" t="s">
        <v>2649</v>
      </c>
      <c r="D164" s="892" t="s">
        <v>5</v>
      </c>
      <c r="E164" s="1628" t="s">
        <v>7</v>
      </c>
      <c r="F164" s="1575">
        <f>_xlfn.XLOOKUP(M164,[1]VIII_CII_A_1!$AI:$AI,[1]VIII_CII_A_1!$T:$T)</f>
        <v>3.8</v>
      </c>
      <c r="G164" s="1575" t="s">
        <v>302</v>
      </c>
      <c r="H164" s="863"/>
      <c r="M164" s="445" t="s">
        <v>2093</v>
      </c>
      <c r="N164" s="445"/>
    </row>
    <row r="165" spans="2:16" ht="27.75" customHeight="1">
      <c r="B165" s="1629"/>
      <c r="C165" s="1683"/>
      <c r="D165" s="892" t="s">
        <v>6</v>
      </c>
      <c r="E165" s="1628"/>
      <c r="F165" s="1575">
        <f>_xlfn.XLOOKUP(M165,[1]VIII_CII_A_1!$AI:$AI,[1]VIII_CII_A_1!$T:$T)</f>
        <v>3.61</v>
      </c>
      <c r="G165" s="1575" t="s">
        <v>302</v>
      </c>
      <c r="H165" s="161"/>
      <c r="M165" s="445" t="s">
        <v>2094</v>
      </c>
      <c r="N165" s="445"/>
    </row>
    <row r="166" spans="2:16" ht="46.5" customHeight="1">
      <c r="B166" s="1629"/>
      <c r="C166" s="1683"/>
      <c r="D166" s="892" t="s">
        <v>1048</v>
      </c>
      <c r="E166" s="1628"/>
      <c r="F166" s="1575">
        <f>_xlfn.XLOOKUP(M166,[1]VIII_CII_A_1!$AI:$AI,[1]VIII_CII_A_1!$T:$T)</f>
        <v>3.4294999999999995</v>
      </c>
      <c r="G166" s="1575" t="s">
        <v>302</v>
      </c>
      <c r="H166" s="161"/>
      <c r="M166" s="445" t="s">
        <v>2095</v>
      </c>
      <c r="N166" s="445"/>
    </row>
    <row r="167" spans="2:16" ht="27" customHeight="1">
      <c r="B167" s="1629">
        <v>67</v>
      </c>
      <c r="C167" s="1683" t="s">
        <v>2650</v>
      </c>
      <c r="D167" s="892" t="s">
        <v>5</v>
      </c>
      <c r="E167" s="1628" t="s">
        <v>7</v>
      </c>
      <c r="F167" s="1575">
        <f>_xlfn.XLOOKUP(M167,[1]VIII_CII_A_1!$AI:$AI,[1]VIII_CII_A_1!$T:$T)</f>
        <v>3.2665987499999996</v>
      </c>
      <c r="G167" s="1575" t="s">
        <v>302</v>
      </c>
      <c r="H167" s="161"/>
      <c r="M167" s="445" t="s">
        <v>2096</v>
      </c>
      <c r="N167" s="445"/>
    </row>
    <row r="168" spans="2:16" ht="27" customHeight="1">
      <c r="B168" s="1629"/>
      <c r="C168" s="1683"/>
      <c r="D168" s="892" t="s">
        <v>6</v>
      </c>
      <c r="E168" s="1628"/>
      <c r="F168" s="1575">
        <f>_xlfn.XLOOKUP(M168,[1]VIII_CII_A_1!$AI:$AI,[1]VIII_CII_A_1!$T:$T)</f>
        <v>3.1196018062499995</v>
      </c>
      <c r="G168" s="1575" t="s">
        <v>302</v>
      </c>
      <c r="H168" s="161"/>
      <c r="M168" s="445" t="s">
        <v>2097</v>
      </c>
      <c r="N168" s="445"/>
    </row>
    <row r="169" spans="2:16" ht="46.35" customHeight="1">
      <c r="B169" s="1629"/>
      <c r="C169" s="1683"/>
      <c r="D169" s="892" t="s">
        <v>1048</v>
      </c>
      <c r="E169" s="1628"/>
      <c r="F169" s="1575">
        <f>_xlfn.XLOOKUP(M169,[1]VIII_CII_A_1!$AI:$AI,[1]VIII_CII_A_1!$T:$T)</f>
        <v>2.9870187294843746</v>
      </c>
      <c r="G169" s="1575" t="s">
        <v>302</v>
      </c>
      <c r="H169" s="161"/>
      <c r="M169" s="445" t="s">
        <v>2098</v>
      </c>
      <c r="N169" s="445"/>
    </row>
    <row r="170" spans="2:16" ht="27" customHeight="1">
      <c r="B170" s="1629">
        <v>68</v>
      </c>
      <c r="C170" s="1683" t="s">
        <v>2651</v>
      </c>
      <c r="D170" s="892" t="s">
        <v>5</v>
      </c>
      <c r="E170" s="1628" t="s">
        <v>7</v>
      </c>
      <c r="F170" s="1575">
        <f>_xlfn.XLOOKUP(M170,[1]VIII_CII_A_1!$AI:$AI,[1]VIII_CII_A_1!$T:$T)</f>
        <v>2.8675379803049994</v>
      </c>
      <c r="G170" s="1575" t="s">
        <v>302</v>
      </c>
      <c r="H170" s="161"/>
      <c r="M170" s="445" t="s">
        <v>2099</v>
      </c>
      <c r="N170" s="445"/>
    </row>
    <row r="171" spans="2:16" ht="27" customHeight="1">
      <c r="B171" s="1629"/>
      <c r="C171" s="1683"/>
      <c r="D171" s="892" t="s">
        <v>6</v>
      </c>
      <c r="E171" s="1628"/>
      <c r="F171" s="1575">
        <f>_xlfn.XLOOKUP(M171,[1]VIII_CII_A_1!$AI:$AI,[1]VIII_CII_A_1!$T:$T)</f>
        <v>2.7600053060435621</v>
      </c>
      <c r="G171" s="1575" t="s">
        <v>302</v>
      </c>
      <c r="H171" s="161"/>
      <c r="I171" s="673"/>
      <c r="J171" s="673"/>
      <c r="K171" s="673"/>
      <c r="L171" s="673"/>
      <c r="M171" s="673" t="s">
        <v>2100</v>
      </c>
      <c r="N171" s="673"/>
      <c r="O171" s="673"/>
      <c r="P171" s="673"/>
    </row>
    <row r="172" spans="2:16" ht="40.5" customHeight="1">
      <c r="B172" s="1629"/>
      <c r="C172" s="1683"/>
      <c r="D172" s="892" t="s">
        <v>1048</v>
      </c>
      <c r="E172" s="1628"/>
      <c r="F172" s="1575">
        <f>_xlfn.XLOOKUP(M172,[1]VIII_CII_A_1!$AI:$AI,[1]VIII_CII_A_1!$T:$T)</f>
        <v>2.6634051203320372</v>
      </c>
      <c r="G172" s="1575" t="s">
        <v>302</v>
      </c>
      <c r="H172" s="161"/>
      <c r="I172" s="673"/>
      <c r="J172" s="673"/>
      <c r="K172" s="673"/>
      <c r="L172" s="673"/>
      <c r="M172" s="673" t="s">
        <v>2101</v>
      </c>
      <c r="N172" s="673"/>
      <c r="O172" s="673"/>
      <c r="P172" s="673"/>
    </row>
    <row r="173" spans="2:16">
      <c r="B173" s="1586" t="s">
        <v>2545</v>
      </c>
      <c r="C173" s="1586"/>
      <c r="D173" s="1586"/>
      <c r="E173" s="1586"/>
      <c r="F173" s="1586"/>
      <c r="G173" s="1586"/>
      <c r="N173" s="445"/>
    </row>
    <row r="174" spans="2:16">
      <c r="B174" s="1586" t="s">
        <v>2442</v>
      </c>
      <c r="C174" s="1586"/>
      <c r="D174" s="1586"/>
      <c r="E174" s="1586"/>
      <c r="F174" s="1558" t="s">
        <v>2431</v>
      </c>
      <c r="G174" s="1559"/>
      <c r="N174" s="445"/>
    </row>
    <row r="175" spans="2:16" ht="16.5" customHeight="1">
      <c r="B175" s="484">
        <v>69</v>
      </c>
      <c r="C175" s="486" t="s">
        <v>96</v>
      </c>
      <c r="D175" s="521" t="s">
        <v>302</v>
      </c>
      <c r="E175" s="467" t="s">
        <v>7</v>
      </c>
      <c r="F175" s="1554">
        <f>_xlfn.XLOOKUP(M175,[1]VIII_CII_A_1!$AI:$AI,[1]VIII_CII_A_1!$T:$T)</f>
        <v>6</v>
      </c>
      <c r="G175" s="1554" t="s">
        <v>302</v>
      </c>
      <c r="H175" s="454"/>
      <c r="M175" s="445" t="s">
        <v>2102</v>
      </c>
      <c r="N175" s="445"/>
    </row>
    <row r="176" spans="2:16" ht="20.25" customHeight="1">
      <c r="B176" s="484">
        <v>70</v>
      </c>
      <c r="C176" s="486" t="s">
        <v>144</v>
      </c>
      <c r="D176" s="521" t="s">
        <v>302</v>
      </c>
      <c r="E176" s="467" t="s">
        <v>7</v>
      </c>
      <c r="F176" s="1554">
        <f>_xlfn.XLOOKUP(M176,[1]VIII_CII_A_1!$AI:$AI,[1]VIII_CII_A_1!$T:$T)</f>
        <v>5.5649999999999995</v>
      </c>
      <c r="G176" s="1554" t="s">
        <v>302</v>
      </c>
      <c r="H176" s="454"/>
      <c r="M176" s="445" t="s">
        <v>2103</v>
      </c>
      <c r="N176" s="445"/>
    </row>
    <row r="177" spans="2:17" ht="16.5" customHeight="1">
      <c r="B177" s="484">
        <v>71</v>
      </c>
      <c r="C177" s="486" t="s">
        <v>426</v>
      </c>
      <c r="D177" s="521" t="s">
        <v>302</v>
      </c>
      <c r="E177" s="467" t="s">
        <v>7</v>
      </c>
      <c r="F177" s="1554">
        <f>_xlfn.XLOOKUP(M177,[1]VIII_CII_A_1!$AI:$AI,[1]VIII_CII_A_1!$T:$T)</f>
        <v>5.3475000000000001</v>
      </c>
      <c r="G177" s="1554" t="s">
        <v>302</v>
      </c>
      <c r="H177" s="454"/>
      <c r="M177" s="445" t="s">
        <v>2104</v>
      </c>
      <c r="N177" s="445"/>
    </row>
    <row r="178" spans="2:17" ht="16.5" customHeight="1">
      <c r="B178" s="484">
        <v>72</v>
      </c>
      <c r="C178" s="486" t="s">
        <v>16</v>
      </c>
      <c r="D178" s="521" t="s">
        <v>302</v>
      </c>
      <c r="E178" s="467" t="s">
        <v>7</v>
      </c>
      <c r="F178" s="1554">
        <f>_xlfn.XLOOKUP(M178,[1]VIII_CII_A_1!$AI:$AI,[1]VIII_CII_A_1!$T:$T)</f>
        <v>5.13</v>
      </c>
      <c r="G178" s="1554" t="s">
        <v>302</v>
      </c>
      <c r="H178" s="454"/>
      <c r="M178" s="445" t="s">
        <v>2105</v>
      </c>
      <c r="N178" s="445"/>
    </row>
    <row r="179" spans="2:17">
      <c r="B179" s="1586" t="s">
        <v>2443</v>
      </c>
      <c r="C179" s="1586"/>
      <c r="D179" s="1586"/>
      <c r="E179" s="1586"/>
      <c r="F179" s="1568" t="s">
        <v>19</v>
      </c>
      <c r="G179" s="1568"/>
      <c r="N179" s="445"/>
    </row>
    <row r="180" spans="2:17" ht="20.25" customHeight="1">
      <c r="B180" s="1609">
        <v>73</v>
      </c>
      <c r="C180" s="1624" t="s">
        <v>934</v>
      </c>
      <c r="D180" s="486" t="s">
        <v>655</v>
      </c>
      <c r="E180" s="467" t="s">
        <v>7</v>
      </c>
      <c r="F180" s="1554">
        <f>_xlfn.XLOOKUP(M180,[1]VIII_CII_A_1!$AI:$AI,[1]VIII_CII_A_1!$T:$T)</f>
        <v>3.8</v>
      </c>
      <c r="G180" s="1554" t="s">
        <v>302</v>
      </c>
      <c r="H180" s="454"/>
      <c r="M180" s="445" t="s">
        <v>2106</v>
      </c>
      <c r="N180" s="445"/>
    </row>
    <row r="181" spans="2:17" ht="23.25" customHeight="1">
      <c r="B181" s="1632"/>
      <c r="C181" s="1531"/>
      <c r="D181" s="486" t="s">
        <v>656</v>
      </c>
      <c r="E181" s="467" t="s">
        <v>7</v>
      </c>
      <c r="F181" s="1554">
        <f>_xlfn.XLOOKUP(M181,[1]VIII_CII_A_1!$AI:$AI,[1]VIII_CII_A_1!$T:$T)</f>
        <v>3.2665987499999996</v>
      </c>
      <c r="G181" s="1554" t="s">
        <v>302</v>
      </c>
      <c r="H181" s="454"/>
      <c r="M181" s="445" t="s">
        <v>2107</v>
      </c>
      <c r="N181" s="445"/>
    </row>
    <row r="182" spans="2:17" ht="22.5" customHeight="1">
      <c r="B182" s="1632"/>
      <c r="C182" s="1531"/>
      <c r="D182" s="486" t="s">
        <v>583</v>
      </c>
      <c r="E182" s="467" t="s">
        <v>7</v>
      </c>
      <c r="F182" s="1554">
        <f>_xlfn.XLOOKUP(M182,[1]VIII_CII_A_1!$AI:$AI,[1]VIII_CII_A_1!$T:$T)</f>
        <v>2.8675379803049994</v>
      </c>
      <c r="G182" s="1554" t="s">
        <v>302</v>
      </c>
      <c r="H182" s="454"/>
      <c r="M182" s="445" t="s">
        <v>2108</v>
      </c>
      <c r="N182" s="445"/>
    </row>
    <row r="183" spans="2:17" ht="18.75" customHeight="1">
      <c r="B183" s="1610"/>
      <c r="C183" s="1532"/>
      <c r="D183" s="486" t="s">
        <v>34</v>
      </c>
      <c r="E183" s="467" t="s">
        <v>7</v>
      </c>
      <c r="F183" s="1554">
        <f>_xlfn.XLOOKUP(M183,[1]VIII_CII_A_1!$AI:$AI,[1]VIII_CII_A_1!$T:$T)</f>
        <v>2.2940303842439995</v>
      </c>
      <c r="G183" s="1554" t="s">
        <v>302</v>
      </c>
      <c r="H183" s="454"/>
      <c r="M183" s="445" t="s">
        <v>2109</v>
      </c>
      <c r="N183" s="445"/>
    </row>
    <row r="184" spans="2:17">
      <c r="B184" s="1686" t="s">
        <v>2546</v>
      </c>
      <c r="C184" s="1686"/>
      <c r="D184" s="1686"/>
      <c r="E184" s="1686"/>
      <c r="F184" s="1686"/>
      <c r="G184" s="1686"/>
      <c r="H184" s="465"/>
      <c r="N184" s="445"/>
    </row>
    <row r="185" spans="2:17">
      <c r="B185" s="1586" t="s">
        <v>2442</v>
      </c>
      <c r="C185" s="1586"/>
      <c r="D185" s="1586"/>
      <c r="E185" s="1586"/>
      <c r="F185" s="1558" t="s">
        <v>2431</v>
      </c>
      <c r="G185" s="1559"/>
      <c r="N185" s="445"/>
    </row>
    <row r="186" spans="2:17" s="447" customFormat="1">
      <c r="B186" s="467">
        <v>74</v>
      </c>
      <c r="C186" s="468" t="s">
        <v>96</v>
      </c>
      <c r="D186" s="521" t="s">
        <v>302</v>
      </c>
      <c r="E186" s="467" t="s">
        <v>7</v>
      </c>
      <c r="F186" s="1554">
        <f>_xlfn.XLOOKUP(M186,[1]VIII_CII_A_1!$AI:$AI,[1]VIII_CII_A_1!$T:$T)</f>
        <v>5.5</v>
      </c>
      <c r="G186" s="1554" t="s">
        <v>302</v>
      </c>
      <c r="H186" s="454"/>
      <c r="M186" s="447" t="s">
        <v>2110</v>
      </c>
    </row>
    <row r="187" spans="2:17" s="447" customFormat="1">
      <c r="B187" s="467">
        <v>75</v>
      </c>
      <c r="C187" s="468" t="s">
        <v>144</v>
      </c>
      <c r="D187" s="521" t="s">
        <v>302</v>
      </c>
      <c r="E187" s="467" t="s">
        <v>7</v>
      </c>
      <c r="F187" s="1554">
        <f>_xlfn.XLOOKUP(M187,[1]VIII_CII_A_1!$AI:$AI,[1]VIII_CII_A_1!$T:$T)</f>
        <v>4.95</v>
      </c>
      <c r="G187" s="1554" t="s">
        <v>302</v>
      </c>
      <c r="H187" s="454"/>
      <c r="M187" s="447" t="s">
        <v>2111</v>
      </c>
    </row>
    <row r="188" spans="2:17" s="447" customFormat="1">
      <c r="B188" s="467">
        <v>76</v>
      </c>
      <c r="C188" s="468" t="s">
        <v>16</v>
      </c>
      <c r="D188" s="521" t="s">
        <v>302</v>
      </c>
      <c r="E188" s="467" t="s">
        <v>7</v>
      </c>
      <c r="F188" s="1554">
        <f>_xlfn.XLOOKUP(M188,[1]VIII_CII_A_1!$AI:$AI,[1]VIII_CII_A_1!$T:$T)</f>
        <v>4.3499999999999996</v>
      </c>
      <c r="G188" s="1554" t="s">
        <v>302</v>
      </c>
      <c r="H188" s="454"/>
      <c r="I188" s="470"/>
      <c r="M188" s="447" t="s">
        <v>2112</v>
      </c>
    </row>
    <row r="189" spans="2:17" s="447" customFormat="1">
      <c r="B189" s="467">
        <v>77</v>
      </c>
      <c r="C189" s="468" t="s">
        <v>427</v>
      </c>
      <c r="D189" s="521" t="s">
        <v>302</v>
      </c>
      <c r="E189" s="467" t="s">
        <v>7</v>
      </c>
      <c r="F189" s="1554">
        <f>_xlfn.XLOOKUP(M189,[1]VIII_CII_A_1!$AI:$AI,[1]VIII_CII_A_1!$T:$T)</f>
        <v>4.028169014084507</v>
      </c>
      <c r="G189" s="1554" t="s">
        <v>302</v>
      </c>
      <c r="H189" s="454"/>
      <c r="I189" s="445"/>
      <c r="M189" s="447" t="s">
        <v>2113</v>
      </c>
    </row>
    <row r="190" spans="2:17" s="447" customFormat="1">
      <c r="B190" s="1586" t="s">
        <v>2443</v>
      </c>
      <c r="C190" s="1586"/>
      <c r="D190" s="1586"/>
      <c r="E190" s="1586"/>
      <c r="F190" s="1568" t="s">
        <v>19</v>
      </c>
      <c r="G190" s="1568"/>
    </row>
    <row r="191" spans="2:17" s="447" customFormat="1">
      <c r="B191" s="1631">
        <v>78</v>
      </c>
      <c r="C191" s="1609" t="s">
        <v>935</v>
      </c>
      <c r="D191" s="485" t="s">
        <v>87</v>
      </c>
      <c r="E191" s="467" t="s">
        <v>7</v>
      </c>
      <c r="F191" s="1554">
        <f>_xlfn.XLOOKUP(M191,[1]VIII_CII_A_1!$AI:$AI,[1]VIII_CII_A_1!$T:$T)</f>
        <v>2.9119999999999999</v>
      </c>
      <c r="G191" s="1554" t="s">
        <v>302</v>
      </c>
      <c r="H191" s="483"/>
      <c r="M191" s="447" t="s">
        <v>2114</v>
      </c>
    </row>
    <row r="192" spans="2:17" s="447" customFormat="1">
      <c r="B192" s="1632"/>
      <c r="C192" s="1632"/>
      <c r="D192" s="485" t="s">
        <v>88</v>
      </c>
      <c r="E192" s="467" t="s">
        <v>7</v>
      </c>
      <c r="F192" s="1554">
        <f>_xlfn.XLOOKUP(M192,[1]VIII_CII_A_1!$AI:$AI,[1]VIII_CII_A_1!$T:$T)</f>
        <v>2.7664</v>
      </c>
      <c r="G192" s="1554" t="s">
        <v>302</v>
      </c>
      <c r="H192" s="454"/>
      <c r="I192" s="482"/>
      <c r="J192" s="445"/>
      <c r="K192" s="445"/>
      <c r="L192" s="445"/>
      <c r="M192" s="445" t="s">
        <v>2115</v>
      </c>
      <c r="N192" s="473"/>
      <c r="O192" s="445"/>
      <c r="P192" s="445"/>
      <c r="Q192" s="445"/>
    </row>
    <row r="193" spans="2:14" s="447" customFormat="1">
      <c r="B193" s="1632"/>
      <c r="C193" s="1632"/>
      <c r="D193" s="485" t="s">
        <v>458</v>
      </c>
      <c r="E193" s="467" t="s">
        <v>7</v>
      </c>
      <c r="F193" s="1554">
        <f>_xlfn.XLOOKUP(M193,[1]VIII_CII_A_1!$AI:$AI,[1]VIII_CII_A_1!$T:$T)</f>
        <v>2.6280799999999997</v>
      </c>
      <c r="G193" s="1554" t="s">
        <v>302</v>
      </c>
      <c r="H193" s="454"/>
      <c r="M193" s="447" t="s">
        <v>2116</v>
      </c>
    </row>
    <row r="194" spans="2:14" s="447" customFormat="1">
      <c r="B194" s="1610"/>
      <c r="C194" s="1610"/>
      <c r="D194" s="485" t="s">
        <v>742</v>
      </c>
      <c r="E194" s="467" t="s">
        <v>7</v>
      </c>
      <c r="F194" s="1554">
        <f>_xlfn.XLOOKUP(M194,[1]VIII_CII_A_1!$AI:$AI,[1]VIII_CII_A_1!$T:$T)</f>
        <v>2.5229567999999998</v>
      </c>
      <c r="G194" s="1554" t="s">
        <v>302</v>
      </c>
      <c r="H194" s="454"/>
      <c r="M194" s="447" t="s">
        <v>2117</v>
      </c>
    </row>
    <row r="195" spans="2:14" s="447" customFormat="1">
      <c r="B195" s="1631">
        <v>79</v>
      </c>
      <c r="C195" s="1609" t="s">
        <v>936</v>
      </c>
      <c r="D195" s="485" t="s">
        <v>2654</v>
      </c>
      <c r="E195" s="467" t="s">
        <v>33</v>
      </c>
      <c r="F195" s="1554">
        <f>_xlfn.XLOOKUP(M195,[1]VIII_CII_A_1!$AI:$AI,[1]VIII_CII_A_1!$T:$T)</f>
        <v>1.6719999999999999</v>
      </c>
      <c r="G195" s="1554" t="s">
        <v>302</v>
      </c>
      <c r="H195" s="454"/>
      <c r="M195" s="447" t="s">
        <v>2118</v>
      </c>
    </row>
    <row r="196" spans="2:14" s="447" customFormat="1">
      <c r="B196" s="1610"/>
      <c r="C196" s="1610"/>
      <c r="D196" s="485" t="s">
        <v>2653</v>
      </c>
      <c r="E196" s="467" t="s">
        <v>33</v>
      </c>
      <c r="F196" s="1554">
        <f>_xlfn.XLOOKUP(M196,[1]VIII_CII_A_1!$AI:$AI,[1]VIII_CII_A_1!$T:$T)</f>
        <v>1.6339999999999999</v>
      </c>
      <c r="G196" s="1554" t="s">
        <v>302</v>
      </c>
      <c r="H196" s="454"/>
      <c r="M196" s="447" t="s">
        <v>2119</v>
      </c>
    </row>
    <row r="197" spans="2:14">
      <c r="B197" s="1630" t="s">
        <v>2547</v>
      </c>
      <c r="C197" s="1630"/>
      <c r="D197" s="1630"/>
      <c r="E197" s="1630"/>
      <c r="F197" s="1630"/>
      <c r="G197" s="1630"/>
      <c r="H197" s="670"/>
      <c r="N197" s="445"/>
    </row>
    <row r="198" spans="2:14">
      <c r="B198" s="1586" t="s">
        <v>2523</v>
      </c>
      <c r="C198" s="1586"/>
      <c r="D198" s="1586"/>
      <c r="E198" s="1586"/>
      <c r="F198" s="1558" t="s">
        <v>2431</v>
      </c>
      <c r="G198" s="1559"/>
      <c r="N198" s="445"/>
    </row>
    <row r="199" spans="2:14" ht="15.75" customHeight="1">
      <c r="B199" s="478" t="s">
        <v>2426</v>
      </c>
      <c r="C199" s="481" t="s">
        <v>354</v>
      </c>
      <c r="D199" s="521" t="s">
        <v>302</v>
      </c>
      <c r="E199" s="480" t="s">
        <v>7</v>
      </c>
      <c r="F199" s="1554">
        <f>_xlfn.XLOOKUP(M199,[1]VIII_CII_A_1!$AI:$AI,[1]VIII_CII_A_1!$T:$T)</f>
        <v>6</v>
      </c>
      <c r="G199" s="1554" t="s">
        <v>302</v>
      </c>
      <c r="H199" s="454"/>
      <c r="M199" s="769" t="s">
        <v>2120</v>
      </c>
      <c r="N199" s="445"/>
    </row>
    <row r="200" spans="2:14" ht="15.75" customHeight="1">
      <c r="B200" s="478" t="s">
        <v>885</v>
      </c>
      <c r="C200" s="479" t="s">
        <v>96</v>
      </c>
      <c r="D200" s="521" t="s">
        <v>302</v>
      </c>
      <c r="E200" s="476" t="s">
        <v>7</v>
      </c>
      <c r="F200" s="1554">
        <f>_xlfn.XLOOKUP(M200,[1]VIII_CII_A_1!$AI:$AI,[1]VIII_CII_A_1!$T:$T)</f>
        <v>5.5</v>
      </c>
      <c r="G200" s="1554" t="s">
        <v>302</v>
      </c>
      <c r="H200" s="454"/>
      <c r="M200" s="769" t="s">
        <v>2121</v>
      </c>
      <c r="N200" s="445"/>
    </row>
    <row r="201" spans="2:14" ht="15.75" customHeight="1">
      <c r="B201" s="478" t="s">
        <v>886</v>
      </c>
      <c r="C201" s="479" t="s">
        <v>197</v>
      </c>
      <c r="D201" s="521" t="s">
        <v>302</v>
      </c>
      <c r="E201" s="476" t="s">
        <v>7</v>
      </c>
      <c r="F201" s="1554">
        <f>_xlfn.XLOOKUP(M201,[1]VIII_CII_A_1!$AI:$AI,[1]VIII_CII_A_1!$T:$T)</f>
        <v>4.95</v>
      </c>
      <c r="G201" s="1554" t="s">
        <v>302</v>
      </c>
      <c r="H201" s="454"/>
      <c r="M201" s="769" t="s">
        <v>2122</v>
      </c>
      <c r="N201" s="445"/>
    </row>
    <row r="202" spans="2:14">
      <c r="B202" s="478" t="s">
        <v>887</v>
      </c>
      <c r="C202" s="479" t="s">
        <v>144</v>
      </c>
      <c r="D202" s="521" t="s">
        <v>302</v>
      </c>
      <c r="E202" s="476" t="s">
        <v>7</v>
      </c>
      <c r="F202" s="1554">
        <f>_xlfn.XLOOKUP(M202,[1]VIII_CII_A_1!$AI:$AI,[1]VIII_CII_A_1!$T:$T)</f>
        <v>4.95</v>
      </c>
      <c r="G202" s="1554" t="s">
        <v>302</v>
      </c>
      <c r="H202" s="454"/>
      <c r="M202" s="769" t="s">
        <v>2123</v>
      </c>
      <c r="N202" s="445"/>
    </row>
    <row r="203" spans="2:14">
      <c r="B203" s="478" t="s">
        <v>888</v>
      </c>
      <c r="C203" s="479" t="s">
        <v>426</v>
      </c>
      <c r="D203" s="521" t="s">
        <v>302</v>
      </c>
      <c r="E203" s="476" t="s">
        <v>7</v>
      </c>
      <c r="F203" s="1554">
        <f>_xlfn.XLOOKUP(M203,[1]VIII_CII_A_1!$AI:$AI,[1]VIII_CII_A_1!$T:$T)</f>
        <v>4.51</v>
      </c>
      <c r="G203" s="1554" t="s">
        <v>302</v>
      </c>
      <c r="H203" s="454"/>
      <c r="M203" s="769" t="s">
        <v>2124</v>
      </c>
      <c r="N203" s="445"/>
    </row>
    <row r="204" spans="2:14">
      <c r="B204" s="478" t="s">
        <v>2598</v>
      </c>
      <c r="C204" s="477" t="s">
        <v>16</v>
      </c>
      <c r="D204" s="521" t="s">
        <v>302</v>
      </c>
      <c r="E204" s="476" t="s">
        <v>7</v>
      </c>
      <c r="F204" s="1554">
        <f>_xlfn.XLOOKUP(M204,[1]VIII_CII_A_1!$AI:$AI,[1]VIII_CII_A_1!$T:$T)</f>
        <v>4.3499999999999996</v>
      </c>
      <c r="G204" s="1554" t="s">
        <v>302</v>
      </c>
      <c r="H204" s="454"/>
      <c r="I204" s="563"/>
      <c r="M204" s="769" t="s">
        <v>2125</v>
      </c>
      <c r="N204" s="445"/>
    </row>
    <row r="205" spans="2:14">
      <c r="B205" s="1623" t="s">
        <v>2524</v>
      </c>
      <c r="C205" s="1623"/>
      <c r="D205" s="1623"/>
      <c r="E205" s="1623"/>
      <c r="F205" s="1568" t="s">
        <v>19</v>
      </c>
      <c r="G205" s="1568"/>
      <c r="N205" s="445"/>
    </row>
    <row r="206" spans="2:14">
      <c r="B206" s="1608" t="s">
        <v>2708</v>
      </c>
      <c r="C206" s="1624" t="s">
        <v>937</v>
      </c>
      <c r="D206" s="897" t="s">
        <v>655</v>
      </c>
      <c r="E206" s="472" t="s">
        <v>7</v>
      </c>
      <c r="F206" s="1554">
        <f>_xlfn.XLOOKUP(M206,[1]VIII_CII_A_1!$AI:$AI,[1]VIII_CII_A_1!$T:$T)</f>
        <v>2.94</v>
      </c>
      <c r="G206" s="1554" t="s">
        <v>302</v>
      </c>
      <c r="H206" s="454"/>
      <c r="M206" s="445" t="s">
        <v>2126</v>
      </c>
      <c r="N206" s="445"/>
    </row>
    <row r="207" spans="2:14">
      <c r="B207" s="1534"/>
      <c r="C207" s="1531"/>
      <c r="D207" s="897" t="s">
        <v>938</v>
      </c>
      <c r="E207" s="472" t="s">
        <v>7</v>
      </c>
      <c r="F207" s="1554">
        <f>_xlfn.XLOOKUP(M207,[1]VIII_CII_A_1!$AI:$AI,[1]VIII_CII_A_1!$T:$T)</f>
        <v>2.5105080000000002</v>
      </c>
      <c r="G207" s="1554" t="s">
        <v>302</v>
      </c>
      <c r="H207" s="454"/>
      <c r="M207" s="445" t="s">
        <v>2127</v>
      </c>
      <c r="N207" s="445"/>
    </row>
    <row r="208" spans="2:14">
      <c r="B208" s="1534"/>
      <c r="C208" s="1531"/>
      <c r="D208" s="897" t="s">
        <v>583</v>
      </c>
      <c r="E208" s="472" t="s">
        <v>7</v>
      </c>
      <c r="F208" s="1554">
        <f>_xlfn.XLOOKUP(M208,[1]VIII_CII_A_1!$AI:$AI,[1]VIII_CII_A_1!$T:$T)</f>
        <v>2.2822800000000001</v>
      </c>
      <c r="G208" s="1554" t="s">
        <v>302</v>
      </c>
      <c r="H208" s="454"/>
      <c r="I208" s="471"/>
      <c r="J208" s="452"/>
      <c r="K208" s="452"/>
      <c r="L208" s="447"/>
      <c r="M208" s="445" t="s">
        <v>2128</v>
      </c>
      <c r="N208" s="445"/>
    </row>
    <row r="209" spans="2:16" ht="15.6" customHeight="1">
      <c r="B209" s="1535"/>
      <c r="C209" s="1532"/>
      <c r="D209" s="897" t="s">
        <v>34</v>
      </c>
      <c r="E209" s="472" t="s">
        <v>7</v>
      </c>
      <c r="F209" s="1554">
        <f>_xlfn.XLOOKUP(M209,[1]VIII_CII_A_1!$AI:$AI,[1]VIII_CII_A_1!$T:$T)</f>
        <v>2.0748000000000002</v>
      </c>
      <c r="G209" s="1554" t="s">
        <v>302</v>
      </c>
      <c r="H209" s="454"/>
      <c r="I209" s="452"/>
      <c r="J209" s="452"/>
      <c r="K209" s="452"/>
      <c r="L209" s="452"/>
      <c r="M209" s="452" t="s">
        <v>2129</v>
      </c>
      <c r="N209" s="452"/>
      <c r="O209" s="452"/>
      <c r="P209" s="452"/>
    </row>
    <row r="210" spans="2:16" ht="26.45" customHeight="1">
      <c r="B210" s="1568" t="s">
        <v>2548</v>
      </c>
      <c r="C210" s="1568"/>
      <c r="D210" s="1568"/>
      <c r="E210" s="1568"/>
      <c r="F210" s="1568"/>
      <c r="G210" s="1568"/>
    </row>
    <row r="211" spans="2:16" s="447" customFormat="1">
      <c r="B211" s="1586" t="s">
        <v>2525</v>
      </c>
      <c r="C211" s="1586"/>
      <c r="D211" s="1586"/>
      <c r="E211" s="1586"/>
      <c r="F211" s="1558" t="s">
        <v>2431</v>
      </c>
      <c r="G211" s="1559"/>
    </row>
    <row r="212" spans="2:16" s="447" customFormat="1">
      <c r="B212" s="467">
        <v>87</v>
      </c>
      <c r="C212" s="468" t="s">
        <v>356</v>
      </c>
      <c r="D212" s="671"/>
      <c r="E212" s="467" t="s">
        <v>7</v>
      </c>
      <c r="F212" s="1554">
        <f>_xlfn.XLOOKUP(M212,[1]VIII_CII_A_1!$AI:$AI,[1]VIII_CII_A_1!$T:$T)</f>
        <v>5.5</v>
      </c>
      <c r="G212" s="1554"/>
      <c r="M212" s="447" t="s">
        <v>2130</v>
      </c>
    </row>
    <row r="213" spans="2:16" s="447" customFormat="1">
      <c r="B213" s="467">
        <v>88</v>
      </c>
      <c r="C213" s="468" t="s">
        <v>197</v>
      </c>
      <c r="D213" s="671"/>
      <c r="E213" s="467" t="s">
        <v>7</v>
      </c>
      <c r="F213" s="1554">
        <f>_xlfn.XLOOKUP(M213,[1]VIII_CII_A_1!$AI:$AI,[1]VIII_CII_A_1!$T:$T)</f>
        <v>5.2249999999999996</v>
      </c>
      <c r="G213" s="1554"/>
      <c r="M213" s="447" t="s">
        <v>2131</v>
      </c>
    </row>
    <row r="214" spans="2:16" s="447" customFormat="1">
      <c r="B214" s="467">
        <v>89</v>
      </c>
      <c r="C214" s="468" t="s">
        <v>428</v>
      </c>
      <c r="D214" s="671"/>
      <c r="E214" s="467" t="s">
        <v>7</v>
      </c>
      <c r="F214" s="1554">
        <f>_xlfn.XLOOKUP(M214,[1]VIII_CII_A_1!$AI:$AI,[1]VIII_CII_A_1!$T:$T)</f>
        <v>4.95</v>
      </c>
      <c r="G214" s="1554"/>
      <c r="M214" s="447" t="s">
        <v>2132</v>
      </c>
    </row>
    <row r="215" spans="2:16" s="447" customFormat="1">
      <c r="B215" s="467">
        <v>90</v>
      </c>
      <c r="C215" s="468" t="s">
        <v>426</v>
      </c>
      <c r="D215" s="671"/>
      <c r="E215" s="467" t="s">
        <v>7</v>
      </c>
      <c r="F215" s="1554">
        <f>_xlfn.XLOOKUP(M215,[1]VIII_CII_A_1!$AI:$AI,[1]VIII_CII_A_1!$T:$T)</f>
        <v>4.3499999999999996</v>
      </c>
      <c r="G215" s="1554"/>
      <c r="M215" s="447" t="s">
        <v>2133</v>
      </c>
    </row>
    <row r="216" spans="2:16" s="447" customFormat="1">
      <c r="B216" s="467">
        <v>91</v>
      </c>
      <c r="C216" s="468" t="s">
        <v>16</v>
      </c>
      <c r="D216" s="671"/>
      <c r="E216" s="467" t="s">
        <v>7</v>
      </c>
      <c r="F216" s="1554">
        <f>_xlfn.XLOOKUP(M216,[1]VIII_CII_A_1!$AI:$AI,[1]VIII_CII_A_1!$T:$T)</f>
        <v>4.028169014084507</v>
      </c>
      <c r="G216" s="1554"/>
      <c r="M216" s="447" t="s">
        <v>2134</v>
      </c>
    </row>
    <row r="217" spans="2:16" s="447" customFormat="1">
      <c r="B217" s="1692" t="s">
        <v>2526</v>
      </c>
      <c r="C217" s="1692"/>
      <c r="D217" s="1692"/>
      <c r="E217" s="1693"/>
      <c r="F217" s="1568" t="s">
        <v>19</v>
      </c>
      <c r="G217" s="1568"/>
    </row>
    <row r="218" spans="2:16" s="447" customFormat="1" ht="12.75" customHeight="1">
      <c r="B218" s="467">
        <v>92</v>
      </c>
      <c r="C218" s="468" t="s">
        <v>2527</v>
      </c>
      <c r="D218" s="468"/>
      <c r="E218" s="467" t="s">
        <v>7</v>
      </c>
      <c r="F218" s="1554">
        <f>_xlfn.XLOOKUP(M218,[1]VIII_CII_A_1!$AI:$AI,[1]VIII_CII_A_1!$T:$T)</f>
        <v>2.94</v>
      </c>
      <c r="G218" s="1554" t="s">
        <v>302</v>
      </c>
      <c r="H218" s="454"/>
      <c r="M218" s="447" t="s">
        <v>2135</v>
      </c>
    </row>
    <row r="219" spans="2:16" s="447" customFormat="1" ht="12.75" customHeight="1">
      <c r="B219" s="467">
        <v>93</v>
      </c>
      <c r="C219" s="468" t="s">
        <v>429</v>
      </c>
      <c r="D219" s="468"/>
      <c r="E219" s="467" t="s">
        <v>123</v>
      </c>
      <c r="F219" s="1554">
        <f>_xlfn.XLOOKUP(M219,[1]VIII_CII_A_1!$AI:$AI,[1]VIII_CII_A_1!$T:$T)</f>
        <v>1.9606566000000001</v>
      </c>
      <c r="G219" s="1554" t="s">
        <v>302</v>
      </c>
      <c r="H219" s="454"/>
      <c r="M219" s="447" t="s">
        <v>2136</v>
      </c>
    </row>
    <row r="220" spans="2:16" s="447" customFormat="1">
      <c r="B220" s="467">
        <v>94</v>
      </c>
      <c r="C220" s="468" t="s">
        <v>429</v>
      </c>
      <c r="D220" s="468"/>
      <c r="E220" s="467" t="s">
        <v>33</v>
      </c>
      <c r="F220" s="1554">
        <f>_xlfn.XLOOKUP(M220,[1]VIII_CII_A_1!$AI:$AI,[1]VIII_CII_A_1!$T:$T)</f>
        <v>1.9414094</v>
      </c>
      <c r="G220" s="1554" t="s">
        <v>302</v>
      </c>
      <c r="H220" s="454"/>
      <c r="M220" s="447" t="s">
        <v>2137</v>
      </c>
    </row>
    <row r="221" spans="2:16" ht="23.1" customHeight="1">
      <c r="B221" s="1684" t="s">
        <v>2836</v>
      </c>
      <c r="C221" s="1684"/>
      <c r="D221" s="1684"/>
      <c r="E221" s="1684"/>
      <c r="F221" s="1684"/>
      <c r="G221" s="1684"/>
      <c r="N221" s="445"/>
    </row>
    <row r="222" spans="2:16" ht="32.25" customHeight="1">
      <c r="B222" s="1602" t="s">
        <v>2529</v>
      </c>
      <c r="C222" s="1603"/>
      <c r="D222" s="1603"/>
      <c r="E222" s="1603"/>
      <c r="F222" s="1603"/>
      <c r="G222" s="1604"/>
      <c r="H222" s="464"/>
      <c r="N222" s="445"/>
    </row>
    <row r="223" spans="2:16">
      <c r="B223" s="1636" t="s">
        <v>430</v>
      </c>
      <c r="C223" s="1637"/>
      <c r="D223" s="1637"/>
      <c r="E223" s="1638"/>
      <c r="F223" s="1685" t="s">
        <v>19</v>
      </c>
      <c r="G223" s="1685"/>
      <c r="N223" s="445"/>
    </row>
    <row r="224" spans="2:16" s="451" customFormat="1" ht="24.75" customHeight="1">
      <c r="B224" s="457" t="s">
        <v>2514</v>
      </c>
      <c r="C224" s="658" t="s">
        <v>431</v>
      </c>
      <c r="D224" s="672" t="s">
        <v>364</v>
      </c>
      <c r="E224" s="462" t="s">
        <v>7</v>
      </c>
      <c r="F224" s="1554">
        <f>_xlfn.XLOOKUP(M224,[1]VIII_CII_A_1!$AI:$AI,[1]VIII_CII_A_1!$T:$T)</f>
        <v>2.88</v>
      </c>
      <c r="G224" s="1554" t="s">
        <v>302</v>
      </c>
      <c r="H224" s="169"/>
      <c r="K224" s="454"/>
      <c r="L224" s="453"/>
      <c r="M224" s="769" t="s">
        <v>2138</v>
      </c>
    </row>
    <row r="225" spans="2:13" s="451" customFormat="1">
      <c r="B225" s="1614" t="s">
        <v>2515</v>
      </c>
      <c r="C225" s="1605" t="s">
        <v>944</v>
      </c>
      <c r="D225" s="672" t="s">
        <v>88</v>
      </c>
      <c r="E225" s="461" t="s">
        <v>7</v>
      </c>
      <c r="F225" s="1554">
        <f>_xlfn.XLOOKUP(M225,[1]VIII_CII_A_1!$AI:$AI,[1]VIII_CII_A_1!$T:$T)</f>
        <v>2.5344000000000002</v>
      </c>
      <c r="G225" s="1554" t="s">
        <v>302</v>
      </c>
      <c r="H225" s="169"/>
      <c r="K225" s="454"/>
      <c r="L225" s="453"/>
      <c r="M225" s="769" t="s">
        <v>2139</v>
      </c>
    </row>
    <row r="226" spans="2:13" s="451" customFormat="1">
      <c r="B226" s="1615"/>
      <c r="C226" s="1606"/>
      <c r="D226" s="672" t="s">
        <v>458</v>
      </c>
      <c r="E226" s="458" t="s">
        <v>7</v>
      </c>
      <c r="F226" s="1554">
        <f>_xlfn.XLOOKUP(M226,[1]VIII_CII_A_1!$AI:$AI,[1]VIII_CII_A_1!$T:$T)</f>
        <v>2.0337695999999998</v>
      </c>
      <c r="G226" s="1554" t="s">
        <v>302</v>
      </c>
      <c r="H226" s="169"/>
      <c r="K226" s="454"/>
      <c r="L226" s="453"/>
      <c r="M226" s="769" t="s">
        <v>2140</v>
      </c>
    </row>
    <row r="227" spans="2:13" s="451" customFormat="1">
      <c r="B227" s="1616"/>
      <c r="C227" s="1607"/>
      <c r="D227" s="672" t="s">
        <v>34</v>
      </c>
      <c r="E227" s="458" t="s">
        <v>7</v>
      </c>
      <c r="F227" s="1554">
        <f>_xlfn.XLOOKUP(M227,[1]VIII_CII_A_1!$AI:$AI,[1]VIII_CII_A_1!$T:$T)</f>
        <v>1.7287576601671306</v>
      </c>
      <c r="G227" s="1554" t="s">
        <v>302</v>
      </c>
      <c r="H227" s="169"/>
      <c r="K227" s="454"/>
      <c r="L227" s="453"/>
      <c r="M227" s="769" t="s">
        <v>2141</v>
      </c>
    </row>
    <row r="228" spans="2:13" s="451" customFormat="1">
      <c r="B228" s="1614" t="s">
        <v>2516</v>
      </c>
      <c r="C228" s="1611" t="s">
        <v>2838</v>
      </c>
      <c r="D228" s="672" t="s">
        <v>945</v>
      </c>
      <c r="E228" s="458" t="s">
        <v>7</v>
      </c>
      <c r="F228" s="1554">
        <f>_xlfn.XLOOKUP(M228,[1]VIII_CII_A_1!$AI:$AI,[1]VIII_CII_A_1!$T:$T)</f>
        <v>2.37</v>
      </c>
      <c r="G228" s="1554" t="s">
        <v>302</v>
      </c>
      <c r="K228" s="454"/>
      <c r="L228" s="453"/>
      <c r="M228" s="769" t="s">
        <v>2142</v>
      </c>
    </row>
    <row r="229" spans="2:13" s="451" customFormat="1">
      <c r="B229" s="1615"/>
      <c r="C229" s="1612"/>
      <c r="D229" s="672" t="s">
        <v>87</v>
      </c>
      <c r="E229" s="458" t="s">
        <v>7</v>
      </c>
      <c r="F229" s="1554">
        <f>_xlfn.XLOOKUP(M229,[1]VIII_CII_A_1!$AI:$AI,[1]VIII_CII_A_1!$T:$T)</f>
        <v>2.133</v>
      </c>
      <c r="G229" s="1554" t="s">
        <v>302</v>
      </c>
      <c r="K229" s="454"/>
      <c r="L229" s="453"/>
      <c r="M229" s="769" t="s">
        <v>2143</v>
      </c>
    </row>
    <row r="230" spans="2:13" s="451" customFormat="1">
      <c r="B230" s="1615"/>
      <c r="C230" s="1612"/>
      <c r="D230" s="672" t="s">
        <v>88</v>
      </c>
      <c r="E230" s="458" t="s">
        <v>7</v>
      </c>
      <c r="F230" s="1554">
        <f>_xlfn.XLOOKUP(M230,[1]VIII_CII_A_1!$AI:$AI,[1]VIII_CII_A_1!$T:$T)</f>
        <v>1.9197</v>
      </c>
      <c r="G230" s="1554" t="s">
        <v>302</v>
      </c>
      <c r="K230" s="454"/>
      <c r="L230" s="453"/>
      <c r="M230" s="769" t="s">
        <v>2144</v>
      </c>
    </row>
    <row r="231" spans="2:13" s="451" customFormat="1">
      <c r="B231" s="1616"/>
      <c r="C231" s="1613"/>
      <c r="D231" s="672" t="s">
        <v>939</v>
      </c>
      <c r="E231" s="455" t="s">
        <v>7</v>
      </c>
      <c r="F231" s="1554">
        <f>_xlfn.XLOOKUP(M231,[1]VIII_CII_A_1!$AI:$AI,[1]VIII_CII_A_1!$T:$T)</f>
        <v>1.72773</v>
      </c>
      <c r="G231" s="1554" t="s">
        <v>302</v>
      </c>
      <c r="K231" s="454"/>
      <c r="L231" s="453"/>
      <c r="M231" s="769" t="s">
        <v>2145</v>
      </c>
    </row>
    <row r="232" spans="2:13" s="451" customFormat="1">
      <c r="B232" s="1614" t="s">
        <v>950</v>
      </c>
      <c r="C232" s="1620" t="s">
        <v>2839</v>
      </c>
      <c r="D232" s="672" t="s">
        <v>919</v>
      </c>
      <c r="E232" s="458" t="s">
        <v>32</v>
      </c>
      <c r="F232" s="1554">
        <f>_xlfn.XLOOKUP(M232,[1]VIII_CII_A_1!$AI:$AI,[1]VIII_CII_A_1!$T:$T)</f>
        <v>1.9197</v>
      </c>
      <c r="G232" s="1554" t="s">
        <v>302</v>
      </c>
      <c r="K232" s="454"/>
      <c r="L232" s="453"/>
      <c r="M232" s="769" t="s">
        <v>2146</v>
      </c>
    </row>
    <row r="233" spans="2:13" s="451" customFormat="1">
      <c r="B233" s="1615"/>
      <c r="C233" s="1621"/>
      <c r="D233" s="672" t="s">
        <v>940</v>
      </c>
      <c r="E233" s="458" t="s">
        <v>32</v>
      </c>
      <c r="F233" s="1554">
        <f>_xlfn.XLOOKUP(M233,[1]VIII_CII_A_1!$AI:$AI,[1]VIII_CII_A_1!$T:$T)</f>
        <v>1.823715</v>
      </c>
      <c r="G233" s="1554" t="s">
        <v>302</v>
      </c>
      <c r="K233" s="454"/>
      <c r="L233" s="453"/>
      <c r="M233" s="769" t="s">
        <v>2147</v>
      </c>
    </row>
    <row r="234" spans="2:13" s="451" customFormat="1">
      <c r="B234" s="1615"/>
      <c r="C234" s="1621"/>
      <c r="D234" s="672" t="s">
        <v>941</v>
      </c>
      <c r="E234" s="458" t="s">
        <v>32</v>
      </c>
      <c r="F234" s="1554">
        <f>_xlfn.XLOOKUP(M234,[1]VIII_CII_A_1!$AI:$AI,[1]VIII_CII_A_1!$T:$T)</f>
        <v>1.7325292499999998</v>
      </c>
      <c r="G234" s="1554" t="s">
        <v>302</v>
      </c>
      <c r="K234" s="454"/>
      <c r="L234" s="453"/>
      <c r="M234" s="769" t="s">
        <v>2148</v>
      </c>
    </row>
    <row r="235" spans="2:13" s="451" customFormat="1" ht="25.5">
      <c r="B235" s="1616"/>
      <c r="C235" s="1622"/>
      <c r="D235" s="672" t="s">
        <v>942</v>
      </c>
      <c r="E235" s="458" t="s">
        <v>32</v>
      </c>
      <c r="F235" s="1554">
        <f>_xlfn.XLOOKUP(M235,[1]VIII_CII_A_1!$AI:$AI,[1]VIII_CII_A_1!$T:$T)</f>
        <v>1.6459027874999996</v>
      </c>
      <c r="G235" s="1554" t="s">
        <v>302</v>
      </c>
      <c r="K235" s="454"/>
      <c r="L235" s="453"/>
      <c r="M235" s="769" t="s">
        <v>2149</v>
      </c>
    </row>
    <row r="236" spans="2:13" s="451" customFormat="1">
      <c r="B236" s="1614" t="s">
        <v>951</v>
      </c>
      <c r="C236" s="1617" t="s">
        <v>2840</v>
      </c>
      <c r="D236" s="461" t="s">
        <v>2663</v>
      </c>
      <c r="E236" s="458" t="s">
        <v>33</v>
      </c>
      <c r="F236" s="1554">
        <f>_xlfn.XLOOKUP(M236,[1]VIII_CII_A_1!$AI:$AI,[1]VIII_CII_A_1!$T:$T)</f>
        <v>1.7325292499999998</v>
      </c>
      <c r="G236" s="1554" t="s">
        <v>302</v>
      </c>
      <c r="K236" s="454"/>
      <c r="L236" s="453"/>
      <c r="M236" s="769" t="s">
        <v>2150</v>
      </c>
    </row>
    <row r="237" spans="2:13" s="451" customFormat="1">
      <c r="B237" s="1615"/>
      <c r="C237" s="1618"/>
      <c r="D237" s="461" t="s">
        <v>2654</v>
      </c>
      <c r="E237" s="458" t="s">
        <v>33</v>
      </c>
      <c r="F237" s="1554">
        <f>_xlfn.XLOOKUP(M237,[1]VIII_CII_A_1!$AI:$AI,[1]VIII_CII_A_1!$T:$T)</f>
        <v>1.6459027874999996</v>
      </c>
      <c r="G237" s="1554" t="s">
        <v>302</v>
      </c>
      <c r="K237" s="454"/>
      <c r="L237" s="453"/>
      <c r="M237" s="769" t="s">
        <v>2151</v>
      </c>
    </row>
    <row r="238" spans="2:13" s="451" customFormat="1">
      <c r="B238" s="1615"/>
      <c r="C238" s="1618"/>
      <c r="D238" s="461" t="s">
        <v>2653</v>
      </c>
      <c r="E238" s="458" t="s">
        <v>33</v>
      </c>
      <c r="F238" s="1554">
        <f>_xlfn.XLOOKUP(M238,[1]VIII_CII_A_1!$AI:$AI,[1]VIII_CII_A_1!$T:$T)</f>
        <v>1.5636076481249996</v>
      </c>
      <c r="G238" s="1554" t="s">
        <v>302</v>
      </c>
      <c r="K238" s="454"/>
      <c r="L238" s="453"/>
      <c r="M238" s="769" t="s">
        <v>2152</v>
      </c>
    </row>
    <row r="239" spans="2:13" s="451" customFormat="1">
      <c r="B239" s="1616"/>
      <c r="C239" s="1619"/>
      <c r="D239" s="461" t="s">
        <v>34</v>
      </c>
      <c r="E239" s="458" t="s">
        <v>33</v>
      </c>
      <c r="F239" s="1554">
        <f>_xlfn.XLOOKUP(M239,[1]VIII_CII_A_1!$AI:$AI,[1]VIII_CII_A_1!$T:$T)</f>
        <v>1.4854272657187495</v>
      </c>
      <c r="G239" s="1554" t="s">
        <v>302</v>
      </c>
      <c r="K239" s="454"/>
      <c r="L239" s="453"/>
      <c r="M239" s="769" t="s">
        <v>2153</v>
      </c>
    </row>
    <row r="240" spans="2:13" s="451" customFormat="1" ht="51">
      <c r="B240" s="460" t="s">
        <v>952</v>
      </c>
      <c r="C240" s="459" t="s">
        <v>432</v>
      </c>
      <c r="D240" s="461" t="s">
        <v>302</v>
      </c>
      <c r="E240" s="458" t="s">
        <v>302</v>
      </c>
      <c r="F240" s="1554">
        <f>_xlfn.XLOOKUP(M240,[1]VIII_CII_A_1!$AI:$AI,[1]VIII_CII_A_1!$T:$T)</f>
        <v>1.5636076481249996</v>
      </c>
      <c r="G240" s="1554" t="s">
        <v>302</v>
      </c>
      <c r="K240" s="454"/>
      <c r="L240" s="453"/>
      <c r="M240" s="769" t="s">
        <v>2154</v>
      </c>
    </row>
    <row r="241" spans="2:26" s="451" customFormat="1" ht="51">
      <c r="B241" s="460" t="s">
        <v>953</v>
      </c>
      <c r="C241" s="459" t="s">
        <v>433</v>
      </c>
      <c r="D241" s="461" t="s">
        <v>302</v>
      </c>
      <c r="E241" s="458" t="s">
        <v>302</v>
      </c>
      <c r="F241" s="1554">
        <f>_xlfn.XLOOKUP(M241,[1]VIII_CII_A_1!$AI:$AI,[1]VIII_CII_A_1!$T:$T)</f>
        <v>1.4854272657187495</v>
      </c>
      <c r="G241" s="1554" t="s">
        <v>302</v>
      </c>
      <c r="K241" s="454"/>
      <c r="L241" s="453"/>
      <c r="M241" s="769" t="s">
        <v>2155</v>
      </c>
      <c r="O241" s="501"/>
      <c r="P241" s="445"/>
      <c r="Q241" s="445"/>
      <c r="R241" s="445"/>
      <c r="S241" s="446"/>
      <c r="T241" s="445"/>
      <c r="U241" s="445"/>
      <c r="V241" s="445"/>
      <c r="W241" s="445"/>
      <c r="X241" s="445"/>
      <c r="Y241" s="445"/>
      <c r="Z241" s="445"/>
    </row>
    <row r="242" spans="2:26" s="451" customFormat="1" ht="27" customHeight="1">
      <c r="B242" s="460" t="s">
        <v>954</v>
      </c>
      <c r="C242" s="459" t="s">
        <v>947</v>
      </c>
      <c r="D242" s="461" t="s">
        <v>948</v>
      </c>
      <c r="E242" s="458" t="s">
        <v>140</v>
      </c>
      <c r="F242" s="1554">
        <f>_xlfn.XLOOKUP(M242,[1]VIII_CII_A_1!$AI:$AI,[1]VIII_CII_A_1!$T:$T)</f>
        <v>1.5636076481249996</v>
      </c>
      <c r="G242" s="1554" t="s">
        <v>302</v>
      </c>
      <c r="K242" s="454"/>
      <c r="L242" s="453"/>
      <c r="M242" s="769" t="s">
        <v>2156</v>
      </c>
      <c r="O242" s="364"/>
      <c r="P242" s="364"/>
      <c r="Q242" s="364"/>
      <c r="R242" s="364"/>
      <c r="S242" s="364"/>
      <c r="T242" s="364"/>
      <c r="U242" s="364"/>
      <c r="V242" s="364"/>
      <c r="W242" s="364"/>
      <c r="X242" s="364"/>
      <c r="Y242" s="364"/>
      <c r="Z242" s="364"/>
    </row>
    <row r="243" spans="2:26" s="451" customFormat="1">
      <c r="B243" s="460" t="s">
        <v>2599</v>
      </c>
      <c r="C243" s="459" t="s">
        <v>946</v>
      </c>
      <c r="D243" s="461" t="s">
        <v>34</v>
      </c>
      <c r="E243" s="458" t="s">
        <v>140</v>
      </c>
      <c r="F243" s="1554">
        <f>_xlfn.XLOOKUP(M243,[1]VIII_CII_A_1!$AI:$AI,[1]VIII_CII_A_1!$T:$T)</f>
        <v>1.4854272657187495</v>
      </c>
      <c r="G243" s="1554" t="s">
        <v>302</v>
      </c>
      <c r="K243" s="454"/>
      <c r="L243" s="453"/>
      <c r="M243" s="769" t="s">
        <v>2157</v>
      </c>
      <c r="O243" s="364"/>
      <c r="P243" s="364"/>
      <c r="Q243" s="364"/>
      <c r="R243" s="364"/>
      <c r="S243" s="364"/>
      <c r="T243" s="364"/>
      <c r="U243" s="364"/>
      <c r="V243" s="364"/>
      <c r="W243" s="364"/>
      <c r="X243" s="364"/>
      <c r="Y243" s="364"/>
      <c r="Z243" s="364"/>
    </row>
    <row r="244" spans="2:26" s="451" customFormat="1">
      <c r="B244" s="457" t="s">
        <v>2709</v>
      </c>
      <c r="C244" s="456" t="s">
        <v>949</v>
      </c>
      <c r="D244" s="462" t="s">
        <v>943</v>
      </c>
      <c r="E244" s="455" t="s">
        <v>140</v>
      </c>
      <c r="F244" s="1554">
        <f>_xlfn.XLOOKUP(M244,[1]VIII_CII_A_1!$AI:$AI,[1]VIII_CII_A_1!$T:$T)</f>
        <v>1.5245174569218745</v>
      </c>
      <c r="G244" s="1554" t="s">
        <v>302</v>
      </c>
      <c r="K244" s="454"/>
      <c r="L244" s="453"/>
      <c r="M244" s="769" t="s">
        <v>2158</v>
      </c>
      <c r="O244" s="364"/>
      <c r="P244" s="364"/>
      <c r="Q244" s="364"/>
      <c r="R244" s="364"/>
      <c r="S244" s="364"/>
      <c r="T244" s="364"/>
      <c r="U244" s="364"/>
      <c r="V244" s="364"/>
      <c r="W244" s="364"/>
      <c r="X244" s="364"/>
      <c r="Y244" s="364"/>
      <c r="Z244" s="364"/>
    </row>
    <row r="245" spans="2:26" ht="26.25" customHeight="1">
      <c r="B245" s="1630" t="s">
        <v>2549</v>
      </c>
      <c r="C245" s="1630"/>
      <c r="D245" s="1630"/>
      <c r="E245" s="1630"/>
      <c r="F245" s="1630"/>
      <c r="G245" s="1630"/>
      <c r="H245" s="446"/>
      <c r="I245" s="446"/>
      <c r="J245" s="446"/>
      <c r="K245" s="446"/>
      <c r="O245" s="452"/>
      <c r="P245" s="452"/>
      <c r="Q245" s="452"/>
      <c r="R245" s="452"/>
      <c r="S245" s="452"/>
      <c r="T245" s="452"/>
      <c r="U245" s="452"/>
      <c r="V245" s="452"/>
      <c r="W245" s="452"/>
      <c r="X245" s="452"/>
      <c r="Y245" s="452"/>
      <c r="Z245" s="452"/>
    </row>
    <row r="246" spans="2:26">
      <c r="B246" s="1555" t="s">
        <v>2509</v>
      </c>
      <c r="C246" s="1556"/>
      <c r="D246" s="1556"/>
      <c r="E246" s="1557"/>
      <c r="F246" s="1558" t="s">
        <v>2431</v>
      </c>
      <c r="G246" s="1559"/>
      <c r="H246" s="446"/>
      <c r="I246" s="446"/>
      <c r="J246" s="446"/>
      <c r="K246" s="446"/>
      <c r="L246" s="446"/>
      <c r="M246" s="446"/>
      <c r="O246" s="452"/>
      <c r="P246" s="452"/>
      <c r="Q246" s="452"/>
      <c r="R246" s="452"/>
      <c r="S246" s="452"/>
      <c r="T246" s="452"/>
      <c r="U246" s="452"/>
      <c r="V246" s="452"/>
      <c r="W246" s="452"/>
      <c r="X246" s="452"/>
      <c r="Y246" s="452"/>
      <c r="Z246" s="452"/>
    </row>
    <row r="247" spans="2:26">
      <c r="B247" s="493">
        <v>105</v>
      </c>
      <c r="C247" s="799" t="s">
        <v>420</v>
      </c>
      <c r="D247" s="799"/>
      <c r="E247" s="463" t="s">
        <v>7</v>
      </c>
      <c r="F247" s="1566">
        <v>6</v>
      </c>
      <c r="G247" s="1567"/>
      <c r="H247" s="446"/>
      <c r="I247" s="446"/>
      <c r="J247" s="446"/>
      <c r="K247" s="446"/>
      <c r="L247" s="446"/>
      <c r="M247" s="446"/>
      <c r="O247" s="452"/>
      <c r="P247" s="452"/>
      <c r="Q247" s="452"/>
      <c r="R247" s="452"/>
      <c r="S247" s="452"/>
      <c r="T247" s="452"/>
      <c r="U247" s="452"/>
      <c r="V247" s="452"/>
      <c r="W247" s="452"/>
      <c r="X247" s="452"/>
      <c r="Y247" s="452"/>
      <c r="Z247" s="452"/>
    </row>
    <row r="248" spans="2:26">
      <c r="B248" s="493">
        <v>106</v>
      </c>
      <c r="C248" s="799" t="s">
        <v>421</v>
      </c>
      <c r="D248" s="799"/>
      <c r="E248" s="463" t="s">
        <v>7</v>
      </c>
      <c r="F248" s="1566">
        <f>F247/1.04</f>
        <v>5.7692307692307692</v>
      </c>
      <c r="G248" s="1567"/>
      <c r="H248" s="446"/>
      <c r="I248" s="446"/>
      <c r="J248" s="446"/>
      <c r="K248" s="446"/>
      <c r="L248" s="446"/>
      <c r="M248" s="446"/>
      <c r="O248" s="452"/>
      <c r="P248" s="452"/>
      <c r="Q248" s="452"/>
      <c r="R248" s="452"/>
      <c r="S248" s="452"/>
      <c r="T248" s="452"/>
      <c r="U248" s="452"/>
      <c r="V248" s="452"/>
      <c r="W248" s="452"/>
    </row>
    <row r="249" spans="2:26" ht="14.1" customHeight="1">
      <c r="B249" s="493">
        <v>107</v>
      </c>
      <c r="C249" s="492" t="s">
        <v>422</v>
      </c>
      <c r="D249" s="492"/>
      <c r="E249" s="492" t="s">
        <v>7</v>
      </c>
      <c r="F249" s="1566">
        <f>F248/1.05</f>
        <v>5.4945054945054945</v>
      </c>
      <c r="G249" s="1567"/>
      <c r="H249" s="446"/>
      <c r="I249" s="446"/>
      <c r="J249" s="446"/>
      <c r="K249" s="446"/>
      <c r="L249" s="446"/>
      <c r="M249" s="446"/>
      <c r="O249" s="452"/>
      <c r="P249" s="452"/>
      <c r="Q249" s="452"/>
      <c r="R249" s="452"/>
      <c r="S249" s="452"/>
      <c r="T249" s="452"/>
      <c r="U249" s="452"/>
      <c r="V249" s="452"/>
      <c r="W249" s="452"/>
      <c r="X249" s="452"/>
      <c r="Y249" s="452"/>
      <c r="Z249" s="452"/>
    </row>
    <row r="250" spans="2:26">
      <c r="B250" s="493">
        <v>108</v>
      </c>
      <c r="C250" s="492" t="s">
        <v>423</v>
      </c>
      <c r="D250" s="492"/>
      <c r="E250" s="492" t="s">
        <v>7</v>
      </c>
      <c r="F250" s="1566">
        <f>F249/1.05</f>
        <v>5.2328623757195185</v>
      </c>
      <c r="G250" s="1567"/>
      <c r="H250" s="446"/>
      <c r="I250" s="446"/>
      <c r="J250" s="446"/>
      <c r="K250" s="446"/>
      <c r="L250" s="446"/>
      <c r="M250" s="446"/>
      <c r="O250" s="674"/>
    </row>
    <row r="251" spans="2:26">
      <c r="B251" s="1636" t="s">
        <v>2528</v>
      </c>
      <c r="C251" s="1637"/>
      <c r="D251" s="1637"/>
      <c r="E251" s="1638"/>
      <c r="F251" s="1639" t="s">
        <v>19</v>
      </c>
      <c r="G251" s="1639"/>
      <c r="H251" s="446"/>
      <c r="I251" s="446"/>
      <c r="J251" s="446"/>
      <c r="K251" s="446"/>
      <c r="L251" s="446"/>
      <c r="M251" s="446"/>
      <c r="N251" s="445"/>
    </row>
    <row r="252" spans="2:26" ht="57.6" customHeight="1">
      <c r="B252" s="1562">
        <v>109</v>
      </c>
      <c r="C252" s="1640" t="s">
        <v>955</v>
      </c>
      <c r="D252" s="800" t="s">
        <v>956</v>
      </c>
      <c r="E252" s="801" t="s">
        <v>7</v>
      </c>
      <c r="F252" s="1560">
        <v>4.1463414634146343</v>
      </c>
      <c r="G252" s="1561" t="s">
        <v>302</v>
      </c>
      <c r="H252" s="464"/>
      <c r="I252" s="464"/>
      <c r="J252" s="464"/>
      <c r="K252" s="464"/>
      <c r="L252" s="464"/>
    </row>
    <row r="253" spans="2:26" s="464" customFormat="1" ht="57.6" customHeight="1">
      <c r="B253" s="1563"/>
      <c r="C253" s="1641"/>
      <c r="D253" s="661" t="s">
        <v>424</v>
      </c>
      <c r="E253" s="801" t="s">
        <v>7</v>
      </c>
      <c r="F253" s="1560">
        <v>3.7317073170731709</v>
      </c>
      <c r="G253" s="1561" t="s">
        <v>302</v>
      </c>
    </row>
    <row r="254" spans="2:26" ht="57.6" customHeight="1">
      <c r="B254" s="1563"/>
      <c r="C254" s="1641"/>
      <c r="D254" s="661" t="s">
        <v>425</v>
      </c>
      <c r="E254" s="800" t="s">
        <v>7</v>
      </c>
      <c r="F254" s="1560">
        <v>3.3585365853658535</v>
      </c>
      <c r="G254" s="1561" t="s">
        <v>302</v>
      </c>
      <c r="H254" s="464"/>
      <c r="I254" s="464"/>
      <c r="J254" s="464"/>
      <c r="K254" s="464"/>
      <c r="L254" s="464"/>
    </row>
    <row r="255" spans="2:26" ht="53.1" customHeight="1">
      <c r="B255" s="1564"/>
      <c r="C255" s="1642"/>
      <c r="D255" s="661" t="s">
        <v>299</v>
      </c>
      <c r="E255" s="800" t="s">
        <v>7</v>
      </c>
      <c r="F255" s="1560">
        <v>3.0226829268292681</v>
      </c>
      <c r="G255" s="1561" t="s">
        <v>302</v>
      </c>
      <c r="H255" s="464"/>
      <c r="I255" s="464"/>
      <c r="J255" s="464"/>
      <c r="K255" s="464"/>
      <c r="L255" s="464"/>
    </row>
    <row r="256" spans="2:26" ht="58.35" customHeight="1">
      <c r="B256" s="1565">
        <v>110</v>
      </c>
      <c r="C256" s="1640" t="s">
        <v>957</v>
      </c>
      <c r="D256" s="801" t="s">
        <v>2664</v>
      </c>
      <c r="E256" s="801" t="s">
        <v>33</v>
      </c>
      <c r="F256" s="1560">
        <v>2.2664814814814789</v>
      </c>
      <c r="G256" s="1561" t="s">
        <v>302</v>
      </c>
      <c r="H256" s="464"/>
      <c r="I256" s="464"/>
      <c r="J256" s="464"/>
      <c r="K256" s="464"/>
      <c r="L256" s="464"/>
    </row>
    <row r="257" spans="2:12" ht="58.35" customHeight="1">
      <c r="B257" s="1565"/>
      <c r="C257" s="1641"/>
      <c r="D257" s="467" t="s">
        <v>2665</v>
      </c>
      <c r="E257" s="800" t="s">
        <v>33</v>
      </c>
      <c r="F257" s="1560">
        <v>2.1934722222222254</v>
      </c>
      <c r="G257" s="1561" t="s">
        <v>302</v>
      </c>
      <c r="H257" s="464"/>
      <c r="I257" s="464"/>
      <c r="J257" s="464"/>
      <c r="K257" s="464"/>
      <c r="L257" s="464"/>
    </row>
    <row r="258" spans="2:12" ht="58.35" customHeight="1">
      <c r="B258" s="1565"/>
      <c r="C258" s="1641"/>
      <c r="D258" s="467" t="s">
        <v>2653</v>
      </c>
      <c r="E258" s="800" t="s">
        <v>33</v>
      </c>
      <c r="F258" s="1560">
        <v>2.0766574074074078</v>
      </c>
      <c r="G258" s="1561" t="s">
        <v>302</v>
      </c>
      <c r="H258" s="464"/>
      <c r="I258" s="464"/>
      <c r="J258" s="464"/>
      <c r="K258" s="464"/>
      <c r="L258" s="464"/>
    </row>
    <row r="259" spans="2:12" ht="69" customHeight="1">
      <c r="B259" s="1565"/>
      <c r="C259" s="1642"/>
      <c r="D259" s="467" t="s">
        <v>299</v>
      </c>
      <c r="E259" s="801" t="s">
        <v>33</v>
      </c>
      <c r="F259" s="1560">
        <v>1.9744444444444422</v>
      </c>
      <c r="G259" s="1561" t="s">
        <v>302</v>
      </c>
      <c r="H259" s="464"/>
      <c r="I259" s="464"/>
      <c r="J259" s="464"/>
      <c r="K259" s="464"/>
      <c r="L259" s="464"/>
    </row>
    <row r="260" spans="2:12" ht="26.45" customHeight="1">
      <c r="B260" s="1687" t="s">
        <v>2828</v>
      </c>
      <c r="C260" s="1687"/>
      <c r="D260" s="1687"/>
      <c r="E260" s="1687"/>
      <c r="F260" s="1688" t="s">
        <v>19</v>
      </c>
      <c r="G260" s="1688"/>
      <c r="H260" s="464"/>
      <c r="I260" s="464"/>
      <c r="J260" s="464"/>
      <c r="K260" s="464"/>
      <c r="L260" s="464"/>
    </row>
    <row r="261" spans="2:12">
      <c r="B261" s="1694">
        <v>111</v>
      </c>
      <c r="C261" s="1689" t="s">
        <v>2689</v>
      </c>
      <c r="D261" s="920" t="s">
        <v>410</v>
      </c>
      <c r="E261" s="920" t="s">
        <v>7</v>
      </c>
      <c r="F261" s="1690">
        <v>3.3</v>
      </c>
      <c r="G261" s="1690"/>
      <c r="H261" s="464"/>
      <c r="I261" s="464"/>
      <c r="J261" s="464"/>
      <c r="K261" s="464"/>
      <c r="L261" s="464"/>
    </row>
    <row r="262" spans="2:12">
      <c r="B262" s="1570"/>
      <c r="C262" s="1689"/>
      <c r="D262" s="920" t="s">
        <v>2690</v>
      </c>
      <c r="E262" s="920" t="s">
        <v>7</v>
      </c>
      <c r="F262" s="1690">
        <v>3.0171428571428569</v>
      </c>
      <c r="G262" s="1690"/>
      <c r="H262" s="464"/>
      <c r="I262" s="464"/>
      <c r="J262" s="464"/>
      <c r="K262" s="464"/>
      <c r="L262" s="464"/>
    </row>
    <row r="263" spans="2:12">
      <c r="B263" s="1570"/>
      <c r="C263" s="1689"/>
      <c r="D263" s="920" t="s">
        <v>2691</v>
      </c>
      <c r="E263" s="920" t="s">
        <v>7</v>
      </c>
      <c r="F263" s="1690">
        <v>2.5457142857142858</v>
      </c>
      <c r="G263" s="1690"/>
      <c r="H263" s="464"/>
      <c r="I263" s="464"/>
      <c r="J263" s="464"/>
      <c r="K263" s="464"/>
      <c r="L263" s="464"/>
    </row>
    <row r="264" spans="2:12">
      <c r="B264" s="1571"/>
      <c r="C264" s="1689"/>
      <c r="D264" s="920" t="s">
        <v>299</v>
      </c>
      <c r="E264" s="920" t="s">
        <v>7</v>
      </c>
      <c r="F264" s="1690">
        <v>2.2628571428571425</v>
      </c>
      <c r="G264" s="1690"/>
      <c r="H264" s="464"/>
      <c r="I264" s="464"/>
      <c r="J264" s="464"/>
      <c r="K264" s="464"/>
      <c r="L264" s="464"/>
    </row>
    <row r="265" spans="2:12">
      <c r="B265" s="1694">
        <v>112</v>
      </c>
      <c r="C265" s="1689" t="s">
        <v>2692</v>
      </c>
      <c r="D265" s="920" t="s">
        <v>410</v>
      </c>
      <c r="E265" s="920" t="s">
        <v>33</v>
      </c>
      <c r="F265" s="1690">
        <v>1.6971428571428568</v>
      </c>
      <c r="G265" s="1690"/>
      <c r="H265" s="464"/>
      <c r="I265" s="464"/>
      <c r="J265" s="464"/>
      <c r="K265" s="464"/>
      <c r="L265" s="464"/>
    </row>
    <row r="266" spans="2:12">
      <c r="B266" s="1570"/>
      <c r="C266" s="1689"/>
      <c r="D266" s="920" t="s">
        <v>2690</v>
      </c>
      <c r="E266" s="920" t="s">
        <v>33</v>
      </c>
      <c r="F266" s="1690">
        <v>1.5085714285714282</v>
      </c>
      <c r="G266" s="1690"/>
      <c r="H266" s="464"/>
      <c r="I266" s="464"/>
      <c r="J266" s="464"/>
      <c r="K266" s="464"/>
      <c r="L266" s="464"/>
    </row>
    <row r="267" spans="2:12">
      <c r="B267" s="1570"/>
      <c r="C267" s="1689"/>
      <c r="D267" s="920" t="s">
        <v>2691</v>
      </c>
      <c r="E267" s="920" t="s">
        <v>33</v>
      </c>
      <c r="F267" s="1690">
        <v>1.3199999999999996</v>
      </c>
      <c r="G267" s="1690"/>
      <c r="H267" s="464"/>
      <c r="I267" s="464"/>
      <c r="J267" s="464"/>
      <c r="K267" s="464"/>
      <c r="L267" s="464"/>
    </row>
    <row r="268" spans="2:12">
      <c r="B268" s="1571"/>
      <c r="C268" s="1689"/>
      <c r="D268" s="920" t="s">
        <v>299</v>
      </c>
      <c r="E268" s="920" t="s">
        <v>33</v>
      </c>
      <c r="F268" s="1690">
        <v>1.131428571428571</v>
      </c>
      <c r="G268" s="1690"/>
      <c r="H268" s="464"/>
      <c r="I268" s="464"/>
      <c r="J268" s="464"/>
      <c r="K268" s="464"/>
      <c r="L268" s="464"/>
    </row>
    <row r="269" spans="2:12">
      <c r="B269" s="1056"/>
      <c r="C269" s="1059"/>
      <c r="D269" s="1059"/>
      <c r="E269" s="1057"/>
      <c r="F269" s="1055"/>
      <c r="G269" s="1055"/>
      <c r="H269" s="464"/>
      <c r="I269" s="464"/>
      <c r="J269" s="464"/>
      <c r="K269" s="464"/>
      <c r="L269" s="464"/>
    </row>
    <row r="270" spans="2:12" s="495" customFormat="1" ht="35.25" customHeight="1">
      <c r="B270" s="1602" t="s">
        <v>2843</v>
      </c>
      <c r="C270" s="1603"/>
      <c r="D270" s="1603"/>
      <c r="E270" s="1604"/>
      <c r="F270" s="669"/>
      <c r="G270" s="669"/>
      <c r="H270" s="669"/>
      <c r="I270" s="669"/>
      <c r="J270" s="669"/>
    </row>
    <row r="271" spans="2:12" s="495" customFormat="1" ht="25.5">
      <c r="B271" s="499" t="s">
        <v>35</v>
      </c>
      <c r="C271" s="498" t="s">
        <v>2</v>
      </c>
      <c r="D271" s="657"/>
      <c r="E271" s="469" t="s">
        <v>3</v>
      </c>
      <c r="F271" s="464"/>
    </row>
    <row r="272" spans="2:12" s="495" customFormat="1" ht="15.75">
      <c r="B272" s="493">
        <v>110</v>
      </c>
      <c r="C272" s="497" t="s">
        <v>409</v>
      </c>
      <c r="D272" s="497"/>
      <c r="E272" s="463" t="s">
        <v>7</v>
      </c>
      <c r="F272" s="464"/>
    </row>
    <row r="273" spans="2:26" s="495" customFormat="1" ht="15.75">
      <c r="B273" s="493">
        <v>111</v>
      </c>
      <c r="C273" s="497" t="s">
        <v>410</v>
      </c>
      <c r="D273" s="497"/>
      <c r="E273" s="463" t="s">
        <v>7</v>
      </c>
      <c r="F273" s="447"/>
    </row>
    <row r="274" spans="2:26" s="495" customFormat="1" ht="15.75">
      <c r="B274" s="493">
        <v>112</v>
      </c>
      <c r="C274" s="496" t="s">
        <v>415</v>
      </c>
      <c r="D274" s="496"/>
      <c r="E274" s="492" t="s">
        <v>7</v>
      </c>
      <c r="F274" s="494"/>
    </row>
    <row r="275" spans="2:26" s="495" customFormat="1" ht="15.75" customHeight="1">
      <c r="B275" s="493">
        <v>113</v>
      </c>
      <c r="C275" s="496" t="s">
        <v>416</v>
      </c>
      <c r="D275" s="496"/>
      <c r="E275" s="492" t="s">
        <v>417</v>
      </c>
      <c r="F275" s="494"/>
      <c r="I275" s="452"/>
      <c r="J275" s="452"/>
      <c r="K275" s="452"/>
      <c r="L275" s="452"/>
      <c r="M275" s="452"/>
      <c r="N275" s="452"/>
      <c r="O275" s="452"/>
    </row>
    <row r="276" spans="2:26" s="495" customFormat="1" ht="15.75">
      <c r="B276" s="1020">
        <v>114</v>
      </c>
      <c r="C276" s="1065" t="s">
        <v>418</v>
      </c>
      <c r="D276" s="1065"/>
      <c r="E276" s="1065" t="s">
        <v>419</v>
      </c>
      <c r="F276" s="494"/>
      <c r="I276" s="452"/>
      <c r="J276" s="452"/>
      <c r="K276" s="452"/>
      <c r="L276" s="452"/>
      <c r="M276" s="452"/>
      <c r="N276" s="452"/>
      <c r="O276" s="452"/>
    </row>
    <row r="277" spans="2:26">
      <c r="B277" s="853"/>
      <c r="C277" s="853"/>
      <c r="D277" s="853"/>
      <c r="E277" s="853"/>
      <c r="F277" s="853"/>
      <c r="G277" s="853"/>
      <c r="H277" s="450"/>
      <c r="I277" s="450"/>
      <c r="J277" s="450"/>
      <c r="K277" s="446"/>
      <c r="O277" s="674"/>
    </row>
    <row r="278" spans="2:26">
      <c r="B278" s="474" t="s">
        <v>192</v>
      </c>
      <c r="C278" s="563"/>
      <c r="D278" s="563"/>
      <c r="E278" s="563"/>
      <c r="F278" s="675"/>
      <c r="G278" s="675"/>
      <c r="H278" s="676"/>
      <c r="I278" s="676"/>
      <c r="J278" s="676"/>
      <c r="K278" s="676"/>
      <c r="L278" s="677"/>
      <c r="M278" s="677"/>
      <c r="O278" s="674"/>
    </row>
    <row r="279" spans="2:26" s="495" customFormat="1" ht="108" customHeight="1">
      <c r="B279" s="1691" t="s">
        <v>2847</v>
      </c>
      <c r="C279" s="1691"/>
      <c r="D279" s="1691"/>
      <c r="E279" s="1691"/>
      <c r="F279" s="1691"/>
      <c r="G279" s="1691"/>
      <c r="I279" s="452"/>
      <c r="J279" s="452"/>
      <c r="K279" s="452"/>
      <c r="L279" s="452"/>
      <c r="M279" s="452"/>
      <c r="N279" s="452"/>
      <c r="O279" s="452"/>
    </row>
    <row r="280" spans="2:26" s="495" customFormat="1" ht="88.5" customHeight="1">
      <c r="B280" s="1691" t="s">
        <v>2923</v>
      </c>
      <c r="C280" s="1691"/>
      <c r="D280" s="1691"/>
      <c r="E280" s="1691"/>
      <c r="F280" s="1691"/>
      <c r="G280" s="1691"/>
      <c r="I280" s="452"/>
      <c r="J280" s="452"/>
      <c r="K280" s="452"/>
      <c r="L280" s="452"/>
      <c r="M280" s="452"/>
      <c r="N280" s="452"/>
      <c r="O280" s="452"/>
    </row>
    <row r="281" spans="2:26" ht="26.45" customHeight="1">
      <c r="B281" s="1549" t="s">
        <v>2829</v>
      </c>
      <c r="C281" s="1549"/>
      <c r="D281" s="1549"/>
      <c r="E281" s="1549"/>
      <c r="F281" s="1549"/>
      <c r="G281" s="1549"/>
      <c r="H281" s="676"/>
      <c r="I281" s="676"/>
      <c r="J281" s="676"/>
      <c r="K281" s="676"/>
      <c r="L281" s="677"/>
      <c r="M281" s="677"/>
      <c r="O281" s="674"/>
    </row>
    <row r="282" spans="2:26" ht="38.25" customHeight="1">
      <c r="B282" s="1549" t="s">
        <v>2855</v>
      </c>
      <c r="C282" s="1549"/>
      <c r="D282" s="1549"/>
      <c r="E282" s="1549"/>
      <c r="F282" s="1549"/>
      <c r="G282" s="1549"/>
      <c r="H282" s="676"/>
      <c r="I282" s="676"/>
      <c r="J282" s="676"/>
      <c r="K282" s="676"/>
      <c r="L282" s="677"/>
      <c r="M282" s="677"/>
      <c r="O282" s="674"/>
    </row>
    <row r="283" spans="2:26" ht="27.75" customHeight="1">
      <c r="B283" s="1549" t="s">
        <v>2830</v>
      </c>
      <c r="C283" s="1549"/>
      <c r="D283" s="1549"/>
      <c r="E283" s="1549"/>
      <c r="F283" s="1549"/>
      <c r="G283" s="1549"/>
      <c r="H283" s="676"/>
      <c r="I283" s="676"/>
      <c r="J283" s="676"/>
      <c r="K283" s="676"/>
      <c r="L283" s="677"/>
      <c r="M283" s="677"/>
      <c r="O283" s="674"/>
    </row>
    <row r="284" spans="2:26" ht="26.25" customHeight="1">
      <c r="B284" s="1549" t="s">
        <v>2831</v>
      </c>
      <c r="C284" s="1549"/>
      <c r="D284" s="1549"/>
      <c r="E284" s="1549"/>
      <c r="F284" s="1549"/>
      <c r="G284" s="1549"/>
      <c r="H284" s="676"/>
      <c r="I284" s="676"/>
      <c r="J284" s="676"/>
      <c r="K284" s="676"/>
      <c r="L284" s="677"/>
      <c r="M284" s="677"/>
      <c r="O284" s="674"/>
    </row>
    <row r="285" spans="2:26" ht="52.35" customHeight="1">
      <c r="B285" s="1549" t="s">
        <v>2832</v>
      </c>
      <c r="C285" s="1549"/>
      <c r="D285" s="1549"/>
      <c r="E285" s="1549"/>
      <c r="F285" s="1549"/>
      <c r="G285" s="1549"/>
      <c r="H285" s="676"/>
      <c r="I285" s="676"/>
      <c r="J285" s="676"/>
      <c r="L285" s="677"/>
      <c r="M285" s="677"/>
      <c r="O285" s="674"/>
    </row>
    <row r="286" spans="2:26" ht="38.25" customHeight="1">
      <c r="B286" s="1549" t="s">
        <v>2833</v>
      </c>
      <c r="C286" s="1549"/>
      <c r="D286" s="1549"/>
      <c r="E286" s="1549"/>
      <c r="F286" s="1549"/>
      <c r="G286" s="1549"/>
      <c r="H286" s="676"/>
      <c r="I286" s="676"/>
      <c r="J286" s="676"/>
      <c r="K286" s="676"/>
      <c r="L286" s="677"/>
      <c r="M286" s="677"/>
      <c r="O286" s="674"/>
    </row>
    <row r="287" spans="2:26" s="451" customFormat="1" ht="53.25" customHeight="1">
      <c r="B287" s="1549" t="s">
        <v>2834</v>
      </c>
      <c r="C287" s="1549"/>
      <c r="D287" s="1549"/>
      <c r="E287" s="1549"/>
      <c r="F287" s="1549"/>
      <c r="G287" s="1549"/>
      <c r="H287" s="449"/>
      <c r="I287" s="449"/>
      <c r="J287" s="449"/>
      <c r="K287" s="675"/>
      <c r="L287" s="678"/>
      <c r="M287" s="449"/>
      <c r="P287" s="445"/>
      <c r="Q287" s="445"/>
      <c r="R287" s="445"/>
      <c r="S287" s="445"/>
      <c r="T287" s="445"/>
      <c r="U287" s="445"/>
      <c r="V287" s="445"/>
      <c r="W287" s="445"/>
      <c r="X287" s="445"/>
      <c r="Y287" s="445"/>
      <c r="Z287" s="445"/>
    </row>
    <row r="288" spans="2:26" s="451" customFormat="1" ht="24.6" customHeight="1">
      <c r="B288" s="1549" t="s">
        <v>2827</v>
      </c>
      <c r="C288" s="1549"/>
      <c r="D288" s="1549"/>
      <c r="E288" s="1549"/>
      <c r="F288" s="1549"/>
      <c r="G288" s="1549"/>
      <c r="K288" s="454"/>
      <c r="L288" s="453"/>
    </row>
    <row r="289" spans="2:7" ht="42" customHeight="1">
      <c r="B289" s="1648" t="s">
        <v>2837</v>
      </c>
      <c r="C289" s="1649"/>
      <c r="D289" s="1649"/>
      <c r="E289" s="1649"/>
      <c r="F289" s="1649"/>
      <c r="G289" s="1650"/>
    </row>
    <row r="290" spans="2:7">
      <c r="B290" s="1612" t="s">
        <v>435</v>
      </c>
      <c r="C290" s="1643"/>
      <c r="D290" s="1643"/>
      <c r="E290" s="1643"/>
      <c r="F290" s="1643"/>
      <c r="G290" s="1644"/>
    </row>
    <row r="291" spans="2:7" ht="41.1" customHeight="1">
      <c r="B291" s="1612" t="s">
        <v>2531</v>
      </c>
      <c r="C291" s="1643"/>
      <c r="D291" s="1643"/>
      <c r="E291" s="1643"/>
      <c r="F291" s="1643"/>
      <c r="G291" s="1644"/>
    </row>
    <row r="292" spans="2:7" ht="63" customHeight="1">
      <c r="B292" s="1612" t="s">
        <v>2532</v>
      </c>
      <c r="C292" s="1643"/>
      <c r="D292" s="1643"/>
      <c r="E292" s="1643"/>
      <c r="F292" s="1643"/>
      <c r="G292" s="1644"/>
    </row>
    <row r="293" spans="2:7" ht="66" customHeight="1">
      <c r="B293" s="1612" t="s">
        <v>2533</v>
      </c>
      <c r="C293" s="1643"/>
      <c r="D293" s="1643"/>
      <c r="E293" s="1643"/>
      <c r="F293" s="1643"/>
      <c r="G293" s="1644"/>
    </row>
    <row r="294" spans="2:7" ht="30" customHeight="1">
      <c r="B294" s="1653" t="s">
        <v>2534</v>
      </c>
      <c r="C294" s="1654"/>
      <c r="D294" s="1654"/>
      <c r="E294" s="1654"/>
      <c r="F294" s="1654"/>
      <c r="G294" s="1655"/>
    </row>
    <row r="295" spans="2:7" ht="29.1" customHeight="1">
      <c r="B295" s="1612" t="s">
        <v>2535</v>
      </c>
      <c r="C295" s="1643"/>
      <c r="D295" s="1643"/>
      <c r="E295" s="1643"/>
      <c r="F295" s="1643"/>
      <c r="G295" s="1644"/>
    </row>
    <row r="296" spans="2:7" ht="27" customHeight="1">
      <c r="B296" s="1612" t="s">
        <v>2536</v>
      </c>
      <c r="C296" s="1643"/>
      <c r="D296" s="1643"/>
      <c r="E296" s="1643"/>
      <c r="F296" s="1643"/>
      <c r="G296" s="1644"/>
    </row>
    <row r="297" spans="2:7" ht="53.45" customHeight="1">
      <c r="B297" s="1612" t="s">
        <v>2537</v>
      </c>
      <c r="C297" s="1643"/>
      <c r="D297" s="1643"/>
      <c r="E297" s="1643"/>
      <c r="F297" s="1643"/>
      <c r="G297" s="1644"/>
    </row>
    <row r="298" spans="2:7">
      <c r="B298" s="866" t="s">
        <v>436</v>
      </c>
      <c r="C298" s="865"/>
      <c r="D298" s="865"/>
      <c r="E298" s="864"/>
      <c r="F298" s="864"/>
      <c r="G298" s="867"/>
    </row>
    <row r="299" spans="2:7" ht="59.1" customHeight="1">
      <c r="B299" s="1612" t="s">
        <v>2538</v>
      </c>
      <c r="C299" s="1643"/>
      <c r="D299" s="1643"/>
      <c r="E299" s="1643"/>
      <c r="F299" s="1643"/>
      <c r="G299" s="1644"/>
    </row>
    <row r="300" spans="2:7" ht="29.1" customHeight="1">
      <c r="B300" s="1612" t="s">
        <v>437</v>
      </c>
      <c r="C300" s="1643"/>
      <c r="D300" s="1643"/>
      <c r="E300" s="1643"/>
      <c r="F300" s="1643"/>
      <c r="G300" s="1644"/>
    </row>
    <row r="301" spans="2:7" ht="53.45" customHeight="1">
      <c r="B301" s="1612" t="s">
        <v>438</v>
      </c>
      <c r="C301" s="1643"/>
      <c r="D301" s="1643"/>
      <c r="E301" s="1643"/>
      <c r="F301" s="1643"/>
      <c r="G301" s="1644"/>
    </row>
    <row r="302" spans="2:7" ht="52.35" customHeight="1">
      <c r="B302" s="1612" t="s">
        <v>2539</v>
      </c>
      <c r="C302" s="1643"/>
      <c r="D302" s="1643"/>
      <c r="E302" s="1643"/>
      <c r="F302" s="1643"/>
      <c r="G302" s="1644"/>
    </row>
    <row r="303" spans="2:7">
      <c r="B303" s="1612" t="s">
        <v>2469</v>
      </c>
      <c r="C303" s="1643"/>
      <c r="D303" s="1643"/>
      <c r="E303" s="1643"/>
      <c r="F303" s="1643"/>
      <c r="G303" s="1644"/>
    </row>
    <row r="304" spans="2:7" ht="53.1" customHeight="1">
      <c r="B304" s="1613" t="s">
        <v>2540</v>
      </c>
      <c r="C304" s="1651"/>
      <c r="D304" s="1651"/>
      <c r="E304" s="1651"/>
      <c r="F304" s="1651"/>
      <c r="G304" s="1652"/>
    </row>
    <row r="305" spans="2:17" s="679" customFormat="1" ht="42.6" customHeight="1">
      <c r="B305" s="1645" t="s">
        <v>2842</v>
      </c>
      <c r="C305" s="1646"/>
      <c r="D305" s="1646"/>
      <c r="E305" s="1646"/>
      <c r="F305" s="1646"/>
      <c r="G305" s="1647"/>
      <c r="H305" s="680"/>
      <c r="I305" s="680"/>
      <c r="J305" s="680"/>
      <c r="K305" s="680"/>
      <c r="N305" s="680"/>
      <c r="Q305" s="445"/>
    </row>
    <row r="306" spans="2:17" ht="54.6" customHeight="1">
      <c r="B306" s="1679" t="s">
        <v>2841</v>
      </c>
      <c r="C306" s="1680"/>
      <c r="D306" s="1680"/>
      <c r="E306" s="1680"/>
      <c r="F306" s="1680"/>
      <c r="G306" s="1681"/>
      <c r="H306" s="450"/>
      <c r="I306" s="450"/>
      <c r="J306" s="450"/>
      <c r="K306" s="446"/>
      <c r="O306" s="674"/>
    </row>
    <row r="307" spans="2:17" s="495" customFormat="1" ht="40.5" customHeight="1">
      <c r="B307" s="1633" t="s">
        <v>2844</v>
      </c>
      <c r="C307" s="1634"/>
      <c r="D307" s="1634"/>
      <c r="E307" s="1634"/>
      <c r="F307" s="1634"/>
      <c r="G307" s="1635"/>
      <c r="H307" s="452"/>
      <c r="I307" s="681"/>
      <c r="J307" s="681"/>
      <c r="K307" s="681"/>
      <c r="L307" s="681"/>
      <c r="M307" s="681"/>
      <c r="N307" s="681"/>
      <c r="O307" s="681"/>
    </row>
    <row r="308" spans="2:17" s="495" customFormat="1" ht="15.75">
      <c r="B308" s="681"/>
      <c r="C308" s="681"/>
      <c r="D308" s="681"/>
      <c r="E308" s="681"/>
      <c r="F308" s="681"/>
      <c r="G308" s="681"/>
      <c r="H308" s="452"/>
      <c r="I308" s="681"/>
      <c r="J308" s="681"/>
      <c r="K308" s="681"/>
      <c r="L308" s="681"/>
      <c r="M308" s="681"/>
      <c r="N308" s="681"/>
      <c r="O308" s="681"/>
    </row>
    <row r="309" spans="2:17" ht="15" customHeight="1">
      <c r="B309" s="851"/>
      <c r="C309" s="852"/>
      <c r="D309" s="851"/>
      <c r="E309" s="851"/>
      <c r="F309" s="851"/>
      <c r="G309" s="449"/>
    </row>
  </sheetData>
  <mergeCells count="347">
    <mergeCell ref="E170:E172"/>
    <mergeCell ref="B232:B235"/>
    <mergeCell ref="F175:G175"/>
    <mergeCell ref="B217:E217"/>
    <mergeCell ref="F267:G267"/>
    <mergeCell ref="F268:G268"/>
    <mergeCell ref="C265:C268"/>
    <mergeCell ref="B261:B264"/>
    <mergeCell ref="B265:B268"/>
    <mergeCell ref="F233:G233"/>
    <mergeCell ref="F234:G234"/>
    <mergeCell ref="F235:G235"/>
    <mergeCell ref="F236:G236"/>
    <mergeCell ref="F237:G237"/>
    <mergeCell ref="F238:G238"/>
    <mergeCell ref="F239:G239"/>
    <mergeCell ref="F240:G240"/>
    <mergeCell ref="F241:G241"/>
    <mergeCell ref="F174:G174"/>
    <mergeCell ref="F183:G183"/>
    <mergeCell ref="F207:G207"/>
    <mergeCell ref="F208:G208"/>
    <mergeCell ref="F209:G209"/>
    <mergeCell ref="F205:G205"/>
    <mergeCell ref="C167:C169"/>
    <mergeCell ref="B288:G288"/>
    <mergeCell ref="B260:E260"/>
    <mergeCell ref="F260:G260"/>
    <mergeCell ref="C261:C264"/>
    <mergeCell ref="F261:G261"/>
    <mergeCell ref="F262:G262"/>
    <mergeCell ref="F263:G263"/>
    <mergeCell ref="F264:G264"/>
    <mergeCell ref="C170:C172"/>
    <mergeCell ref="E167:E169"/>
    <mergeCell ref="F169:G169"/>
    <mergeCell ref="F170:G170"/>
    <mergeCell ref="F171:G171"/>
    <mergeCell ref="F172:G172"/>
    <mergeCell ref="B280:G280"/>
    <mergeCell ref="B279:G279"/>
    <mergeCell ref="F181:G181"/>
    <mergeCell ref="C180:C183"/>
    <mergeCell ref="F182:G182"/>
    <mergeCell ref="F265:G265"/>
    <mergeCell ref="F266:G266"/>
    <mergeCell ref="F190:G190"/>
    <mergeCell ref="F206:G206"/>
    <mergeCell ref="F128:G128"/>
    <mergeCell ref="F129:G129"/>
    <mergeCell ref="F130:G130"/>
    <mergeCell ref="B306:G306"/>
    <mergeCell ref="B156:G156"/>
    <mergeCell ref="B157:G157"/>
    <mergeCell ref="B158:E158"/>
    <mergeCell ref="F163:G163"/>
    <mergeCell ref="B163:E163"/>
    <mergeCell ref="B245:G245"/>
    <mergeCell ref="B174:E174"/>
    <mergeCell ref="B173:G173"/>
    <mergeCell ref="F179:G179"/>
    <mergeCell ref="B179:E179"/>
    <mergeCell ref="B210:G210"/>
    <mergeCell ref="B211:E211"/>
    <mergeCell ref="C164:C166"/>
    <mergeCell ref="B221:G221"/>
    <mergeCell ref="B222:G222"/>
    <mergeCell ref="F223:G223"/>
    <mergeCell ref="B184:G184"/>
    <mergeCell ref="B223:E223"/>
    <mergeCell ref="B164:B166"/>
    <mergeCell ref="B180:B183"/>
    <mergeCell ref="F125:G125"/>
    <mergeCell ref="F120:G120"/>
    <mergeCell ref="F121:G121"/>
    <mergeCell ref="F111:G111"/>
    <mergeCell ref="F112:G112"/>
    <mergeCell ref="F113:G113"/>
    <mergeCell ref="F114:G114"/>
    <mergeCell ref="F115:G115"/>
    <mergeCell ref="F116:G116"/>
    <mergeCell ref="F117:G117"/>
    <mergeCell ref="F118:G118"/>
    <mergeCell ref="F119:G119"/>
    <mergeCell ref="B44:E44"/>
    <mergeCell ref="B57:B60"/>
    <mergeCell ref="B53:B55"/>
    <mergeCell ref="C57:C60"/>
    <mergeCell ref="C53:C55"/>
    <mergeCell ref="B71:B74"/>
    <mergeCell ref="C71:C74"/>
    <mergeCell ref="B61:G61"/>
    <mergeCell ref="B62:E62"/>
    <mergeCell ref="F62:G62"/>
    <mergeCell ref="C67:C70"/>
    <mergeCell ref="B63:B66"/>
    <mergeCell ref="B67:B70"/>
    <mergeCell ref="C63:C66"/>
    <mergeCell ref="F51:G51"/>
    <mergeCell ref="B51:E51"/>
    <mergeCell ref="F52:G52"/>
    <mergeCell ref="F53:G53"/>
    <mergeCell ref="F54:G54"/>
    <mergeCell ref="F55:G55"/>
    <mergeCell ref="F56:G56"/>
    <mergeCell ref="F57:G57"/>
    <mergeCell ref="F68:G68"/>
    <mergeCell ref="F69:G69"/>
    <mergeCell ref="B293:G293"/>
    <mergeCell ref="B294:G294"/>
    <mergeCell ref="B299:G299"/>
    <mergeCell ref="B301:G301"/>
    <mergeCell ref="A1:H1"/>
    <mergeCell ref="A5:H5"/>
    <mergeCell ref="B9:E9"/>
    <mergeCell ref="B33:B36"/>
    <mergeCell ref="C29:C32"/>
    <mergeCell ref="B25:B28"/>
    <mergeCell ref="B29:B32"/>
    <mergeCell ref="C37:C40"/>
    <mergeCell ref="C33:C36"/>
    <mergeCell ref="B37:B40"/>
    <mergeCell ref="F20:G20"/>
    <mergeCell ref="B22:B24"/>
    <mergeCell ref="C22:C24"/>
    <mergeCell ref="C25:C28"/>
    <mergeCell ref="B8:G8"/>
    <mergeCell ref="A3:G3"/>
    <mergeCell ref="F7:G7"/>
    <mergeCell ref="B20:E21"/>
    <mergeCell ref="B41:G41"/>
    <mergeCell ref="B42:G42"/>
    <mergeCell ref="B307:G307"/>
    <mergeCell ref="B281:G281"/>
    <mergeCell ref="B282:G282"/>
    <mergeCell ref="B283:G283"/>
    <mergeCell ref="B284:G284"/>
    <mergeCell ref="B285:G285"/>
    <mergeCell ref="B251:E251"/>
    <mergeCell ref="F251:G251"/>
    <mergeCell ref="C252:C255"/>
    <mergeCell ref="C256:C259"/>
    <mergeCell ref="B302:G302"/>
    <mergeCell ref="B290:G290"/>
    <mergeCell ref="B305:G305"/>
    <mergeCell ref="B289:G289"/>
    <mergeCell ref="B291:G291"/>
    <mergeCell ref="B286:G286"/>
    <mergeCell ref="B287:G287"/>
    <mergeCell ref="B303:G303"/>
    <mergeCell ref="B304:G304"/>
    <mergeCell ref="B295:G295"/>
    <mergeCell ref="B296:G296"/>
    <mergeCell ref="B297:G297"/>
    <mergeCell ref="B300:G300"/>
    <mergeCell ref="B292:G292"/>
    <mergeCell ref="F192:G192"/>
    <mergeCell ref="F193:G193"/>
    <mergeCell ref="F194:G194"/>
    <mergeCell ref="F195:G195"/>
    <mergeCell ref="F196:G196"/>
    <mergeCell ref="B198:E198"/>
    <mergeCell ref="F198:G198"/>
    <mergeCell ref="B191:B194"/>
    <mergeCell ref="C191:C194"/>
    <mergeCell ref="B195:B196"/>
    <mergeCell ref="F177:G177"/>
    <mergeCell ref="F178:G178"/>
    <mergeCell ref="F180:G180"/>
    <mergeCell ref="F134:G134"/>
    <mergeCell ref="B134:E134"/>
    <mergeCell ref="B236:B239"/>
    <mergeCell ref="F145:G145"/>
    <mergeCell ref="E164:E166"/>
    <mergeCell ref="B167:B169"/>
    <mergeCell ref="B170:B172"/>
    <mergeCell ref="F202:G202"/>
    <mergeCell ref="F203:G203"/>
    <mergeCell ref="F204:G204"/>
    <mergeCell ref="F188:G188"/>
    <mergeCell ref="F186:G186"/>
    <mergeCell ref="F185:G185"/>
    <mergeCell ref="F165:G165"/>
    <mergeCell ref="F166:G166"/>
    <mergeCell ref="F167:G167"/>
    <mergeCell ref="F168:G168"/>
    <mergeCell ref="B141:B142"/>
    <mergeCell ref="F199:G199"/>
    <mergeCell ref="B197:G197"/>
    <mergeCell ref="F191:G191"/>
    <mergeCell ref="B270:E270"/>
    <mergeCell ref="C225:C227"/>
    <mergeCell ref="B206:B209"/>
    <mergeCell ref="B185:E185"/>
    <mergeCell ref="B190:E190"/>
    <mergeCell ref="C195:C196"/>
    <mergeCell ref="C228:C231"/>
    <mergeCell ref="B225:B227"/>
    <mergeCell ref="C236:C239"/>
    <mergeCell ref="B228:B231"/>
    <mergeCell ref="C232:C235"/>
    <mergeCell ref="B205:E205"/>
    <mergeCell ref="C206:C209"/>
    <mergeCell ref="B43:G43"/>
    <mergeCell ref="F44:G44"/>
    <mergeCell ref="F45:G45"/>
    <mergeCell ref="F46:G46"/>
    <mergeCell ref="F47:G47"/>
    <mergeCell ref="F48:G48"/>
    <mergeCell ref="F49:G49"/>
    <mergeCell ref="F85:G85"/>
    <mergeCell ref="B85:E85"/>
    <mergeCell ref="B77:E77"/>
    <mergeCell ref="F58:G58"/>
    <mergeCell ref="F70:G70"/>
    <mergeCell ref="F71:G71"/>
    <mergeCell ref="F72:G72"/>
    <mergeCell ref="F73:G73"/>
    <mergeCell ref="F74:G74"/>
    <mergeCell ref="B75:G75"/>
    <mergeCell ref="F59:G59"/>
    <mergeCell ref="F60:G60"/>
    <mergeCell ref="F63:G63"/>
    <mergeCell ref="F64:G64"/>
    <mergeCell ref="F65:G65"/>
    <mergeCell ref="F66:G66"/>
    <mergeCell ref="F67:G67"/>
    <mergeCell ref="F187:G187"/>
    <mergeCell ref="F189:G189"/>
    <mergeCell ref="B143:G143"/>
    <mergeCell ref="B145:E145"/>
    <mergeCell ref="C87:C90"/>
    <mergeCell ref="B87:B90"/>
    <mergeCell ref="B91:B94"/>
    <mergeCell ref="F87:G87"/>
    <mergeCell ref="F88:G88"/>
    <mergeCell ref="F89:G89"/>
    <mergeCell ref="F90:G90"/>
    <mergeCell ref="F91:G91"/>
    <mergeCell ref="F92:G92"/>
    <mergeCell ref="B107:B110"/>
    <mergeCell ref="C107:C110"/>
    <mergeCell ref="B111:B114"/>
    <mergeCell ref="F107:G107"/>
    <mergeCell ref="F108:G108"/>
    <mergeCell ref="F109:G109"/>
    <mergeCell ref="C99:C102"/>
    <mergeCell ref="C96:C98"/>
    <mergeCell ref="B96:B98"/>
    <mergeCell ref="B99:B102"/>
    <mergeCell ref="F176:G176"/>
    <mergeCell ref="C103:C106"/>
    <mergeCell ref="B103:B106"/>
    <mergeCell ref="B76:G76"/>
    <mergeCell ref="C91:C94"/>
    <mergeCell ref="F104:G104"/>
    <mergeCell ref="F105:G105"/>
    <mergeCell ref="F106:G106"/>
    <mergeCell ref="F102:G102"/>
    <mergeCell ref="F103:G103"/>
    <mergeCell ref="F95:G95"/>
    <mergeCell ref="F96:G96"/>
    <mergeCell ref="F97:G97"/>
    <mergeCell ref="F98:G98"/>
    <mergeCell ref="F99:G99"/>
    <mergeCell ref="F100:G100"/>
    <mergeCell ref="F101:G101"/>
    <mergeCell ref="F93:G93"/>
    <mergeCell ref="F94:G94"/>
    <mergeCell ref="F86:G86"/>
    <mergeCell ref="B115:B118"/>
    <mergeCell ref="B119:B122"/>
    <mergeCell ref="B123:B126"/>
    <mergeCell ref="B127:B130"/>
    <mergeCell ref="F164:G164"/>
    <mergeCell ref="F131:G131"/>
    <mergeCell ref="F132:G132"/>
    <mergeCell ref="F135:G135"/>
    <mergeCell ref="F110:G110"/>
    <mergeCell ref="F126:G126"/>
    <mergeCell ref="F127:G127"/>
    <mergeCell ref="B133:G133"/>
    <mergeCell ref="C111:C114"/>
    <mergeCell ref="C115:C118"/>
    <mergeCell ref="C119:C122"/>
    <mergeCell ref="C123:C126"/>
    <mergeCell ref="C127:C130"/>
    <mergeCell ref="F122:G122"/>
    <mergeCell ref="F123:G123"/>
    <mergeCell ref="F124:G124"/>
    <mergeCell ref="B136:G136"/>
    <mergeCell ref="F137:G137"/>
    <mergeCell ref="B137:E137"/>
    <mergeCell ref="C141:C142"/>
    <mergeCell ref="C138:C140"/>
    <mergeCell ref="B138:B140"/>
    <mergeCell ref="F139:G139"/>
    <mergeCell ref="F140:G140"/>
    <mergeCell ref="F141:G141"/>
    <mergeCell ref="F142:G142"/>
    <mergeCell ref="F138:G138"/>
    <mergeCell ref="F158:G158"/>
    <mergeCell ref="F162:G162"/>
    <mergeCell ref="F160:G160"/>
    <mergeCell ref="F161:G161"/>
    <mergeCell ref="F159:G159"/>
    <mergeCell ref="F147:G147"/>
    <mergeCell ref="F211:G211"/>
    <mergeCell ref="F212:G212"/>
    <mergeCell ref="F213:G213"/>
    <mergeCell ref="F214:G214"/>
    <mergeCell ref="F215:G215"/>
    <mergeCell ref="F216:G216"/>
    <mergeCell ref="F218:G218"/>
    <mergeCell ref="F219:G219"/>
    <mergeCell ref="F200:G200"/>
    <mergeCell ref="F201:G201"/>
    <mergeCell ref="F217:G217"/>
    <mergeCell ref="F220:G220"/>
    <mergeCell ref="F224:G224"/>
    <mergeCell ref="F225:G225"/>
    <mergeCell ref="F226:G226"/>
    <mergeCell ref="F227:G227"/>
    <mergeCell ref="F228:G228"/>
    <mergeCell ref="F229:G229"/>
    <mergeCell ref="F230:G230"/>
    <mergeCell ref="F231:G231"/>
    <mergeCell ref="F232:G232"/>
    <mergeCell ref="F242:G242"/>
    <mergeCell ref="F243:G243"/>
    <mergeCell ref="F244:G244"/>
    <mergeCell ref="B246:E246"/>
    <mergeCell ref="F246:G246"/>
    <mergeCell ref="F257:G257"/>
    <mergeCell ref="F258:G258"/>
    <mergeCell ref="B252:B255"/>
    <mergeCell ref="B256:B259"/>
    <mergeCell ref="F259:G259"/>
    <mergeCell ref="F247:G247"/>
    <mergeCell ref="F248:G248"/>
    <mergeCell ref="F249:G249"/>
    <mergeCell ref="F250:G250"/>
    <mergeCell ref="F252:G252"/>
    <mergeCell ref="F253:G253"/>
    <mergeCell ref="F254:G254"/>
    <mergeCell ref="F255:G255"/>
    <mergeCell ref="F256:G256"/>
  </mergeCells>
  <phoneticPr fontId="71" type="noConversion"/>
  <pageMargins left="0.25" right="0.25" top="0.75" bottom="0.75" header="0.3" footer="0.3"/>
  <pageSetup paperSize="9" firstPageNumber="142" fitToHeight="0" orientation="portrait" useFirstPageNumber="1" r:id="rId1"/>
  <headerFooter alignWithMargins="0">
    <oddHeader>&amp;CDRAFT</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aie31">
    <tabColor rgb="FFFFFF00"/>
  </sheetPr>
  <dimension ref="A1:BY43"/>
  <sheetViews>
    <sheetView zoomScale="77" zoomScaleNormal="100" workbookViewId="0">
      <selection activeCell="F12" sqref="F12"/>
    </sheetView>
  </sheetViews>
  <sheetFormatPr defaultColWidth="9" defaultRowHeight="12.75"/>
  <cols>
    <col min="1" max="1" width="4.85546875" style="8" customWidth="1"/>
    <col min="2" max="2" width="3.85546875" style="87" customWidth="1"/>
    <col min="3" max="3" width="33.42578125" style="30" customWidth="1"/>
    <col min="4" max="4" width="16.140625" style="30" customWidth="1"/>
    <col min="5" max="5" width="9.140625" style="74" customWidth="1"/>
    <col min="6" max="6" width="11" style="30" customWidth="1"/>
    <col min="7" max="7" width="11.28515625" style="30" customWidth="1"/>
    <col min="8" max="11" width="9.140625" style="30"/>
    <col min="12" max="12" width="0" style="30" hidden="1" customWidth="1"/>
    <col min="13" max="77" width="9.140625" style="30"/>
    <col min="78" max="315" width="9.140625" style="8"/>
    <col min="316" max="316" width="3.85546875" style="8" customWidth="1"/>
    <col min="317" max="317" width="33.42578125" style="8" customWidth="1"/>
    <col min="318" max="318" width="7.140625" style="8" customWidth="1"/>
    <col min="319" max="324" width="7" style="8" customWidth="1"/>
    <col min="325" max="325" width="6.28515625" style="8" customWidth="1"/>
    <col min="326" max="326" width="4.85546875" style="8" customWidth="1"/>
    <col min="327" max="327" width="6.85546875" style="8" customWidth="1"/>
    <col min="328" max="328" width="5" style="8" customWidth="1"/>
    <col min="329" max="329" width="5.7109375" style="8" customWidth="1"/>
    <col min="330" max="571" width="9.140625" style="8"/>
    <col min="572" max="572" width="3.85546875" style="8" customWidth="1"/>
    <col min="573" max="573" width="33.42578125" style="8" customWidth="1"/>
    <col min="574" max="574" width="7.140625" style="8" customWidth="1"/>
    <col min="575" max="580" width="7" style="8" customWidth="1"/>
    <col min="581" max="581" width="6.28515625" style="8" customWidth="1"/>
    <col min="582" max="582" width="4.85546875" style="8" customWidth="1"/>
    <col min="583" max="583" width="6.85546875" style="8" customWidth="1"/>
    <col min="584" max="584" width="5" style="8" customWidth="1"/>
    <col min="585" max="585" width="5.7109375" style="8" customWidth="1"/>
    <col min="586" max="827" width="9.140625" style="8"/>
    <col min="828" max="828" width="3.85546875" style="8" customWidth="1"/>
    <col min="829" max="829" width="33.42578125" style="8" customWidth="1"/>
    <col min="830" max="830" width="7.140625" style="8" customWidth="1"/>
    <col min="831" max="836" width="7" style="8" customWidth="1"/>
    <col min="837" max="837" width="6.28515625" style="8" customWidth="1"/>
    <col min="838" max="838" width="4.85546875" style="8" customWidth="1"/>
    <col min="839" max="839" width="6.85546875" style="8" customWidth="1"/>
    <col min="840" max="840" width="5" style="8" customWidth="1"/>
    <col min="841" max="841" width="5.7109375" style="8" customWidth="1"/>
    <col min="842" max="1083" width="9.140625" style="8"/>
    <col min="1084" max="1084" width="3.85546875" style="8" customWidth="1"/>
    <col min="1085" max="1085" width="33.42578125" style="8" customWidth="1"/>
    <col min="1086" max="1086" width="7.140625" style="8" customWidth="1"/>
    <col min="1087" max="1092" width="7" style="8" customWidth="1"/>
    <col min="1093" max="1093" width="6.28515625" style="8" customWidth="1"/>
    <col min="1094" max="1094" width="4.85546875" style="8" customWidth="1"/>
    <col min="1095" max="1095" width="6.85546875" style="8" customWidth="1"/>
    <col min="1096" max="1096" width="5" style="8" customWidth="1"/>
    <col min="1097" max="1097" width="5.7109375" style="8" customWidth="1"/>
    <col min="1098" max="1339" width="9.140625" style="8"/>
    <col min="1340" max="1340" width="3.85546875" style="8" customWidth="1"/>
    <col min="1341" max="1341" width="33.42578125" style="8" customWidth="1"/>
    <col min="1342" max="1342" width="7.140625" style="8" customWidth="1"/>
    <col min="1343" max="1348" width="7" style="8" customWidth="1"/>
    <col min="1349" max="1349" width="6.28515625" style="8" customWidth="1"/>
    <col min="1350" max="1350" width="4.85546875" style="8" customWidth="1"/>
    <col min="1351" max="1351" width="6.85546875" style="8" customWidth="1"/>
    <col min="1352" max="1352" width="5" style="8" customWidth="1"/>
    <col min="1353" max="1353" width="5.7109375" style="8" customWidth="1"/>
    <col min="1354" max="1595" width="9.140625" style="8"/>
    <col min="1596" max="1596" width="3.85546875" style="8" customWidth="1"/>
    <col min="1597" max="1597" width="33.42578125" style="8" customWidth="1"/>
    <col min="1598" max="1598" width="7.140625" style="8" customWidth="1"/>
    <col min="1599" max="1604" width="7" style="8" customWidth="1"/>
    <col min="1605" max="1605" width="6.28515625" style="8" customWidth="1"/>
    <col min="1606" max="1606" width="4.85546875" style="8" customWidth="1"/>
    <col min="1607" max="1607" width="6.85546875" style="8" customWidth="1"/>
    <col min="1608" max="1608" width="5" style="8" customWidth="1"/>
    <col min="1609" max="1609" width="5.7109375" style="8" customWidth="1"/>
    <col min="1610" max="1851" width="9.140625" style="8"/>
    <col min="1852" max="1852" width="3.85546875" style="8" customWidth="1"/>
    <col min="1853" max="1853" width="33.42578125" style="8" customWidth="1"/>
    <col min="1854" max="1854" width="7.140625" style="8" customWidth="1"/>
    <col min="1855" max="1860" width="7" style="8" customWidth="1"/>
    <col min="1861" max="1861" width="6.28515625" style="8" customWidth="1"/>
    <col min="1862" max="1862" width="4.85546875" style="8" customWidth="1"/>
    <col min="1863" max="1863" width="6.85546875" style="8" customWidth="1"/>
    <col min="1864" max="1864" width="5" style="8" customWidth="1"/>
    <col min="1865" max="1865" width="5.7109375" style="8" customWidth="1"/>
    <col min="1866" max="2107" width="9.140625" style="8"/>
    <col min="2108" max="2108" width="3.85546875" style="8" customWidth="1"/>
    <col min="2109" max="2109" width="33.42578125" style="8" customWidth="1"/>
    <col min="2110" max="2110" width="7.140625" style="8" customWidth="1"/>
    <col min="2111" max="2116" width="7" style="8" customWidth="1"/>
    <col min="2117" max="2117" width="6.28515625" style="8" customWidth="1"/>
    <col min="2118" max="2118" width="4.85546875" style="8" customWidth="1"/>
    <col min="2119" max="2119" width="6.85546875" style="8" customWidth="1"/>
    <col min="2120" max="2120" width="5" style="8" customWidth="1"/>
    <col min="2121" max="2121" width="5.7109375" style="8" customWidth="1"/>
    <col min="2122" max="2363" width="9.140625" style="8"/>
    <col min="2364" max="2364" width="3.85546875" style="8" customWidth="1"/>
    <col min="2365" max="2365" width="33.42578125" style="8" customWidth="1"/>
    <col min="2366" max="2366" width="7.140625" style="8" customWidth="1"/>
    <col min="2367" max="2372" width="7" style="8" customWidth="1"/>
    <col min="2373" max="2373" width="6.28515625" style="8" customWidth="1"/>
    <col min="2374" max="2374" width="4.85546875" style="8" customWidth="1"/>
    <col min="2375" max="2375" width="6.85546875" style="8" customWidth="1"/>
    <col min="2376" max="2376" width="5" style="8" customWidth="1"/>
    <col min="2377" max="2377" width="5.7109375" style="8" customWidth="1"/>
    <col min="2378" max="2619" width="9.140625" style="8"/>
    <col min="2620" max="2620" width="3.85546875" style="8" customWidth="1"/>
    <col min="2621" max="2621" width="33.42578125" style="8" customWidth="1"/>
    <col min="2622" max="2622" width="7.140625" style="8" customWidth="1"/>
    <col min="2623" max="2628" width="7" style="8" customWidth="1"/>
    <col min="2629" max="2629" width="6.28515625" style="8" customWidth="1"/>
    <col min="2630" max="2630" width="4.85546875" style="8" customWidth="1"/>
    <col min="2631" max="2631" width="6.85546875" style="8" customWidth="1"/>
    <col min="2632" max="2632" width="5" style="8" customWidth="1"/>
    <col min="2633" max="2633" width="5.7109375" style="8" customWidth="1"/>
    <col min="2634" max="2875" width="9.140625" style="8"/>
    <col min="2876" max="2876" width="3.85546875" style="8" customWidth="1"/>
    <col min="2877" max="2877" width="33.42578125" style="8" customWidth="1"/>
    <col min="2878" max="2878" width="7.140625" style="8" customWidth="1"/>
    <col min="2879" max="2884" width="7" style="8" customWidth="1"/>
    <col min="2885" max="2885" width="6.28515625" style="8" customWidth="1"/>
    <col min="2886" max="2886" width="4.85546875" style="8" customWidth="1"/>
    <col min="2887" max="2887" width="6.85546875" style="8" customWidth="1"/>
    <col min="2888" max="2888" width="5" style="8" customWidth="1"/>
    <col min="2889" max="2889" width="5.7109375" style="8" customWidth="1"/>
    <col min="2890" max="3131" width="9.140625" style="8"/>
    <col min="3132" max="3132" width="3.85546875" style="8" customWidth="1"/>
    <col min="3133" max="3133" width="33.42578125" style="8" customWidth="1"/>
    <col min="3134" max="3134" width="7.140625" style="8" customWidth="1"/>
    <col min="3135" max="3140" width="7" style="8" customWidth="1"/>
    <col min="3141" max="3141" width="6.28515625" style="8" customWidth="1"/>
    <col min="3142" max="3142" width="4.85546875" style="8" customWidth="1"/>
    <col min="3143" max="3143" width="6.85546875" style="8" customWidth="1"/>
    <col min="3144" max="3144" width="5" style="8" customWidth="1"/>
    <col min="3145" max="3145" width="5.7109375" style="8" customWidth="1"/>
    <col min="3146" max="3387" width="9.140625" style="8"/>
    <col min="3388" max="3388" width="3.85546875" style="8" customWidth="1"/>
    <col min="3389" max="3389" width="33.42578125" style="8" customWidth="1"/>
    <col min="3390" max="3390" width="7.140625" style="8" customWidth="1"/>
    <col min="3391" max="3396" width="7" style="8" customWidth="1"/>
    <col min="3397" max="3397" width="6.28515625" style="8" customWidth="1"/>
    <col min="3398" max="3398" width="4.85546875" style="8" customWidth="1"/>
    <col min="3399" max="3399" width="6.85546875" style="8" customWidth="1"/>
    <col min="3400" max="3400" width="5" style="8" customWidth="1"/>
    <col min="3401" max="3401" width="5.7109375" style="8" customWidth="1"/>
    <col min="3402" max="3643" width="9.140625" style="8"/>
    <col min="3644" max="3644" width="3.85546875" style="8" customWidth="1"/>
    <col min="3645" max="3645" width="33.42578125" style="8" customWidth="1"/>
    <col min="3646" max="3646" width="7.140625" style="8" customWidth="1"/>
    <col min="3647" max="3652" width="7" style="8" customWidth="1"/>
    <col min="3653" max="3653" width="6.28515625" style="8" customWidth="1"/>
    <col min="3654" max="3654" width="4.85546875" style="8" customWidth="1"/>
    <col min="3655" max="3655" width="6.85546875" style="8" customWidth="1"/>
    <col min="3656" max="3656" width="5" style="8" customWidth="1"/>
    <col min="3657" max="3657" width="5.7109375" style="8" customWidth="1"/>
    <col min="3658" max="3899" width="9.140625" style="8"/>
    <col min="3900" max="3900" width="3.85546875" style="8" customWidth="1"/>
    <col min="3901" max="3901" width="33.42578125" style="8" customWidth="1"/>
    <col min="3902" max="3902" width="7.140625" style="8" customWidth="1"/>
    <col min="3903" max="3908" width="7" style="8" customWidth="1"/>
    <col min="3909" max="3909" width="6.28515625" style="8" customWidth="1"/>
    <col min="3910" max="3910" width="4.85546875" style="8" customWidth="1"/>
    <col min="3911" max="3911" width="6.85546875" style="8" customWidth="1"/>
    <col min="3912" max="3912" width="5" style="8" customWidth="1"/>
    <col min="3913" max="3913" width="5.7109375" style="8" customWidth="1"/>
    <col min="3914" max="4155" width="9.140625" style="8"/>
    <col min="4156" max="4156" width="3.85546875" style="8" customWidth="1"/>
    <col min="4157" max="4157" width="33.42578125" style="8" customWidth="1"/>
    <col min="4158" max="4158" width="7.140625" style="8" customWidth="1"/>
    <col min="4159" max="4164" width="7" style="8" customWidth="1"/>
    <col min="4165" max="4165" width="6.28515625" style="8" customWidth="1"/>
    <col min="4166" max="4166" width="4.85546875" style="8" customWidth="1"/>
    <col min="4167" max="4167" width="6.85546875" style="8" customWidth="1"/>
    <col min="4168" max="4168" width="5" style="8" customWidth="1"/>
    <col min="4169" max="4169" width="5.7109375" style="8" customWidth="1"/>
    <col min="4170" max="4411" width="9.140625" style="8"/>
    <col min="4412" max="4412" width="3.85546875" style="8" customWidth="1"/>
    <col min="4413" max="4413" width="33.42578125" style="8" customWidth="1"/>
    <col min="4414" max="4414" width="7.140625" style="8" customWidth="1"/>
    <col min="4415" max="4420" width="7" style="8" customWidth="1"/>
    <col min="4421" max="4421" width="6.28515625" style="8" customWidth="1"/>
    <col min="4422" max="4422" width="4.85546875" style="8" customWidth="1"/>
    <col min="4423" max="4423" width="6.85546875" style="8" customWidth="1"/>
    <col min="4424" max="4424" width="5" style="8" customWidth="1"/>
    <col min="4425" max="4425" width="5.7109375" style="8" customWidth="1"/>
    <col min="4426" max="4667" width="9.140625" style="8"/>
    <col min="4668" max="4668" width="3.85546875" style="8" customWidth="1"/>
    <col min="4669" max="4669" width="33.42578125" style="8" customWidth="1"/>
    <col min="4670" max="4670" width="7.140625" style="8" customWidth="1"/>
    <col min="4671" max="4676" width="7" style="8" customWidth="1"/>
    <col min="4677" max="4677" width="6.28515625" style="8" customWidth="1"/>
    <col min="4678" max="4678" width="4.85546875" style="8" customWidth="1"/>
    <col min="4679" max="4679" width="6.85546875" style="8" customWidth="1"/>
    <col min="4680" max="4680" width="5" style="8" customWidth="1"/>
    <col min="4681" max="4681" width="5.7109375" style="8" customWidth="1"/>
    <col min="4682" max="4923" width="9.140625" style="8"/>
    <col min="4924" max="4924" width="3.85546875" style="8" customWidth="1"/>
    <col min="4925" max="4925" width="33.42578125" style="8" customWidth="1"/>
    <col min="4926" max="4926" width="7.140625" style="8" customWidth="1"/>
    <col min="4927" max="4932" width="7" style="8" customWidth="1"/>
    <col min="4933" max="4933" width="6.28515625" style="8" customWidth="1"/>
    <col min="4934" max="4934" width="4.85546875" style="8" customWidth="1"/>
    <col min="4935" max="4935" width="6.85546875" style="8" customWidth="1"/>
    <col min="4936" max="4936" width="5" style="8" customWidth="1"/>
    <col min="4937" max="4937" width="5.7109375" style="8" customWidth="1"/>
    <col min="4938" max="5179" width="9.140625" style="8"/>
    <col min="5180" max="5180" width="3.85546875" style="8" customWidth="1"/>
    <col min="5181" max="5181" width="33.42578125" style="8" customWidth="1"/>
    <col min="5182" max="5182" width="7.140625" style="8" customWidth="1"/>
    <col min="5183" max="5188" width="7" style="8" customWidth="1"/>
    <col min="5189" max="5189" width="6.28515625" style="8" customWidth="1"/>
    <col min="5190" max="5190" width="4.85546875" style="8" customWidth="1"/>
    <col min="5191" max="5191" width="6.85546875" style="8" customWidth="1"/>
    <col min="5192" max="5192" width="5" style="8" customWidth="1"/>
    <col min="5193" max="5193" width="5.7109375" style="8" customWidth="1"/>
    <col min="5194" max="5435" width="9.140625" style="8"/>
    <col min="5436" max="5436" width="3.85546875" style="8" customWidth="1"/>
    <col min="5437" max="5437" width="33.42578125" style="8" customWidth="1"/>
    <col min="5438" max="5438" width="7.140625" style="8" customWidth="1"/>
    <col min="5439" max="5444" width="7" style="8" customWidth="1"/>
    <col min="5445" max="5445" width="6.28515625" style="8" customWidth="1"/>
    <col min="5446" max="5446" width="4.85546875" style="8" customWidth="1"/>
    <col min="5447" max="5447" width="6.85546875" style="8" customWidth="1"/>
    <col min="5448" max="5448" width="5" style="8" customWidth="1"/>
    <col min="5449" max="5449" width="5.7109375" style="8" customWidth="1"/>
    <col min="5450" max="5691" width="9.140625" style="8"/>
    <col min="5692" max="5692" width="3.85546875" style="8" customWidth="1"/>
    <col min="5693" max="5693" width="33.42578125" style="8" customWidth="1"/>
    <col min="5694" max="5694" width="7.140625" style="8" customWidth="1"/>
    <col min="5695" max="5700" width="7" style="8" customWidth="1"/>
    <col min="5701" max="5701" width="6.28515625" style="8" customWidth="1"/>
    <col min="5702" max="5702" width="4.85546875" style="8" customWidth="1"/>
    <col min="5703" max="5703" width="6.85546875" style="8" customWidth="1"/>
    <col min="5704" max="5704" width="5" style="8" customWidth="1"/>
    <col min="5705" max="5705" width="5.7109375" style="8" customWidth="1"/>
    <col min="5706" max="5947" width="9.140625" style="8"/>
    <col min="5948" max="5948" width="3.85546875" style="8" customWidth="1"/>
    <col min="5949" max="5949" width="33.42578125" style="8" customWidth="1"/>
    <col min="5950" max="5950" width="7.140625" style="8" customWidth="1"/>
    <col min="5951" max="5956" width="7" style="8" customWidth="1"/>
    <col min="5957" max="5957" width="6.28515625" style="8" customWidth="1"/>
    <col min="5958" max="5958" width="4.85546875" style="8" customWidth="1"/>
    <col min="5959" max="5959" width="6.85546875" style="8" customWidth="1"/>
    <col min="5960" max="5960" width="5" style="8" customWidth="1"/>
    <col min="5961" max="5961" width="5.7109375" style="8" customWidth="1"/>
    <col min="5962" max="6203" width="9.140625" style="8"/>
    <col min="6204" max="6204" width="3.85546875" style="8" customWidth="1"/>
    <col min="6205" max="6205" width="33.42578125" style="8" customWidth="1"/>
    <col min="6206" max="6206" width="7.140625" style="8" customWidth="1"/>
    <col min="6207" max="6212" width="7" style="8" customWidth="1"/>
    <col min="6213" max="6213" width="6.28515625" style="8" customWidth="1"/>
    <col min="6214" max="6214" width="4.85546875" style="8" customWidth="1"/>
    <col min="6215" max="6215" width="6.85546875" style="8" customWidth="1"/>
    <col min="6216" max="6216" width="5" style="8" customWidth="1"/>
    <col min="6217" max="6217" width="5.7109375" style="8" customWidth="1"/>
    <col min="6218" max="6459" width="9.140625" style="8"/>
    <col min="6460" max="6460" width="3.85546875" style="8" customWidth="1"/>
    <col min="6461" max="6461" width="33.42578125" style="8" customWidth="1"/>
    <col min="6462" max="6462" width="7.140625" style="8" customWidth="1"/>
    <col min="6463" max="6468" width="7" style="8" customWidth="1"/>
    <col min="6469" max="6469" width="6.28515625" style="8" customWidth="1"/>
    <col min="6470" max="6470" width="4.85546875" style="8" customWidth="1"/>
    <col min="6471" max="6471" width="6.85546875" style="8" customWidth="1"/>
    <col min="6472" max="6472" width="5" style="8" customWidth="1"/>
    <col min="6473" max="6473" width="5.7109375" style="8" customWidth="1"/>
    <col min="6474" max="6715" width="9.140625" style="8"/>
    <col min="6716" max="6716" width="3.85546875" style="8" customWidth="1"/>
    <col min="6717" max="6717" width="33.42578125" style="8" customWidth="1"/>
    <col min="6718" max="6718" width="7.140625" style="8" customWidth="1"/>
    <col min="6719" max="6724" width="7" style="8" customWidth="1"/>
    <col min="6725" max="6725" width="6.28515625" style="8" customWidth="1"/>
    <col min="6726" max="6726" width="4.85546875" style="8" customWidth="1"/>
    <col min="6727" max="6727" width="6.85546875" style="8" customWidth="1"/>
    <col min="6728" max="6728" width="5" style="8" customWidth="1"/>
    <col min="6729" max="6729" width="5.7109375" style="8" customWidth="1"/>
    <col min="6730" max="6971" width="9.140625" style="8"/>
    <col min="6972" max="6972" width="3.85546875" style="8" customWidth="1"/>
    <col min="6973" max="6973" width="33.42578125" style="8" customWidth="1"/>
    <col min="6974" max="6974" width="7.140625" style="8" customWidth="1"/>
    <col min="6975" max="6980" width="7" style="8" customWidth="1"/>
    <col min="6981" max="6981" width="6.28515625" style="8" customWidth="1"/>
    <col min="6982" max="6982" width="4.85546875" style="8" customWidth="1"/>
    <col min="6983" max="6983" width="6.85546875" style="8" customWidth="1"/>
    <col min="6984" max="6984" width="5" style="8" customWidth="1"/>
    <col min="6985" max="6985" width="5.7109375" style="8" customWidth="1"/>
    <col min="6986" max="7227" width="9.140625" style="8"/>
    <col min="7228" max="7228" width="3.85546875" style="8" customWidth="1"/>
    <col min="7229" max="7229" width="33.42578125" style="8" customWidth="1"/>
    <col min="7230" max="7230" width="7.140625" style="8" customWidth="1"/>
    <col min="7231" max="7236" width="7" style="8" customWidth="1"/>
    <col min="7237" max="7237" width="6.28515625" style="8" customWidth="1"/>
    <col min="7238" max="7238" width="4.85546875" style="8" customWidth="1"/>
    <col min="7239" max="7239" width="6.85546875" style="8" customWidth="1"/>
    <col min="7240" max="7240" width="5" style="8" customWidth="1"/>
    <col min="7241" max="7241" width="5.7109375" style="8" customWidth="1"/>
    <col min="7242" max="7483" width="9.140625" style="8"/>
    <col min="7484" max="7484" width="3.85546875" style="8" customWidth="1"/>
    <col min="7485" max="7485" width="33.42578125" style="8" customWidth="1"/>
    <col min="7486" max="7486" width="7.140625" style="8" customWidth="1"/>
    <col min="7487" max="7492" width="7" style="8" customWidth="1"/>
    <col min="7493" max="7493" width="6.28515625" style="8" customWidth="1"/>
    <col min="7494" max="7494" width="4.85546875" style="8" customWidth="1"/>
    <col min="7495" max="7495" width="6.85546875" style="8" customWidth="1"/>
    <col min="7496" max="7496" width="5" style="8" customWidth="1"/>
    <col min="7497" max="7497" width="5.7109375" style="8" customWidth="1"/>
    <col min="7498" max="7739" width="9.140625" style="8"/>
    <col min="7740" max="7740" width="3.85546875" style="8" customWidth="1"/>
    <col min="7741" max="7741" width="33.42578125" style="8" customWidth="1"/>
    <col min="7742" max="7742" width="7.140625" style="8" customWidth="1"/>
    <col min="7743" max="7748" width="7" style="8" customWidth="1"/>
    <col min="7749" max="7749" width="6.28515625" style="8" customWidth="1"/>
    <col min="7750" max="7750" width="4.85546875" style="8" customWidth="1"/>
    <col min="7751" max="7751" width="6.85546875" style="8" customWidth="1"/>
    <col min="7752" max="7752" width="5" style="8" customWidth="1"/>
    <col min="7753" max="7753" width="5.7109375" style="8" customWidth="1"/>
    <col min="7754" max="7995" width="9.140625" style="8"/>
    <col min="7996" max="7996" width="3.85546875" style="8" customWidth="1"/>
    <col min="7997" max="7997" width="33.42578125" style="8" customWidth="1"/>
    <col min="7998" max="7998" width="7.140625" style="8" customWidth="1"/>
    <col min="7999" max="8004" width="7" style="8" customWidth="1"/>
    <col min="8005" max="8005" width="6.28515625" style="8" customWidth="1"/>
    <col min="8006" max="8006" width="4.85546875" style="8" customWidth="1"/>
    <col min="8007" max="8007" width="6.85546875" style="8" customWidth="1"/>
    <col min="8008" max="8008" width="5" style="8" customWidth="1"/>
    <col min="8009" max="8009" width="5.7109375" style="8" customWidth="1"/>
    <col min="8010" max="8251" width="9.140625" style="8"/>
    <col min="8252" max="8252" width="3.85546875" style="8" customWidth="1"/>
    <col min="8253" max="8253" width="33.42578125" style="8" customWidth="1"/>
    <col min="8254" max="8254" width="7.140625" style="8" customWidth="1"/>
    <col min="8255" max="8260" width="7" style="8" customWidth="1"/>
    <col min="8261" max="8261" width="6.28515625" style="8" customWidth="1"/>
    <col min="8262" max="8262" width="4.85546875" style="8" customWidth="1"/>
    <col min="8263" max="8263" width="6.85546875" style="8" customWidth="1"/>
    <col min="8264" max="8264" width="5" style="8" customWidth="1"/>
    <col min="8265" max="8265" width="5.7109375" style="8" customWidth="1"/>
    <col min="8266" max="8507" width="9.140625" style="8"/>
    <col min="8508" max="8508" width="3.85546875" style="8" customWidth="1"/>
    <col min="8509" max="8509" width="33.42578125" style="8" customWidth="1"/>
    <col min="8510" max="8510" width="7.140625" style="8" customWidth="1"/>
    <col min="8511" max="8516" width="7" style="8" customWidth="1"/>
    <col min="8517" max="8517" width="6.28515625" style="8" customWidth="1"/>
    <col min="8518" max="8518" width="4.85546875" style="8" customWidth="1"/>
    <col min="8519" max="8519" width="6.85546875" style="8" customWidth="1"/>
    <col min="8520" max="8520" width="5" style="8" customWidth="1"/>
    <col min="8521" max="8521" width="5.7109375" style="8" customWidth="1"/>
    <col min="8522" max="8763" width="9.140625" style="8"/>
    <col min="8764" max="8764" width="3.85546875" style="8" customWidth="1"/>
    <col min="8765" max="8765" width="33.42578125" style="8" customWidth="1"/>
    <col min="8766" max="8766" width="7.140625" style="8" customWidth="1"/>
    <col min="8767" max="8772" width="7" style="8" customWidth="1"/>
    <col min="8773" max="8773" width="6.28515625" style="8" customWidth="1"/>
    <col min="8774" max="8774" width="4.85546875" style="8" customWidth="1"/>
    <col min="8775" max="8775" width="6.85546875" style="8" customWidth="1"/>
    <col min="8776" max="8776" width="5" style="8" customWidth="1"/>
    <col min="8777" max="8777" width="5.7109375" style="8" customWidth="1"/>
    <col min="8778" max="9019" width="9.140625" style="8"/>
    <col min="9020" max="9020" width="3.85546875" style="8" customWidth="1"/>
    <col min="9021" max="9021" width="33.42578125" style="8" customWidth="1"/>
    <col min="9022" max="9022" width="7.140625" style="8" customWidth="1"/>
    <col min="9023" max="9028" width="7" style="8" customWidth="1"/>
    <col min="9029" max="9029" width="6.28515625" style="8" customWidth="1"/>
    <col min="9030" max="9030" width="4.85546875" style="8" customWidth="1"/>
    <col min="9031" max="9031" width="6.85546875" style="8" customWidth="1"/>
    <col min="9032" max="9032" width="5" style="8" customWidth="1"/>
    <col min="9033" max="9033" width="5.7109375" style="8" customWidth="1"/>
    <col min="9034" max="9275" width="9.140625" style="8"/>
    <col min="9276" max="9276" width="3.85546875" style="8" customWidth="1"/>
    <col min="9277" max="9277" width="33.42578125" style="8" customWidth="1"/>
    <col min="9278" max="9278" width="7.140625" style="8" customWidth="1"/>
    <col min="9279" max="9284" width="7" style="8" customWidth="1"/>
    <col min="9285" max="9285" width="6.28515625" style="8" customWidth="1"/>
    <col min="9286" max="9286" width="4.85546875" style="8" customWidth="1"/>
    <col min="9287" max="9287" width="6.85546875" style="8" customWidth="1"/>
    <col min="9288" max="9288" width="5" style="8" customWidth="1"/>
    <col min="9289" max="9289" width="5.7109375" style="8" customWidth="1"/>
    <col min="9290" max="9531" width="9.140625" style="8"/>
    <col min="9532" max="9532" width="3.85546875" style="8" customWidth="1"/>
    <col min="9533" max="9533" width="33.42578125" style="8" customWidth="1"/>
    <col min="9534" max="9534" width="7.140625" style="8" customWidth="1"/>
    <col min="9535" max="9540" width="7" style="8" customWidth="1"/>
    <col min="9541" max="9541" width="6.28515625" style="8" customWidth="1"/>
    <col min="9542" max="9542" width="4.85546875" style="8" customWidth="1"/>
    <col min="9543" max="9543" width="6.85546875" style="8" customWidth="1"/>
    <col min="9544" max="9544" width="5" style="8" customWidth="1"/>
    <col min="9545" max="9545" width="5.7109375" style="8" customWidth="1"/>
    <col min="9546" max="9787" width="9.140625" style="8"/>
    <col min="9788" max="9788" width="3.85546875" style="8" customWidth="1"/>
    <col min="9789" max="9789" width="33.42578125" style="8" customWidth="1"/>
    <col min="9790" max="9790" width="7.140625" style="8" customWidth="1"/>
    <col min="9791" max="9796" width="7" style="8" customWidth="1"/>
    <col min="9797" max="9797" width="6.28515625" style="8" customWidth="1"/>
    <col min="9798" max="9798" width="4.85546875" style="8" customWidth="1"/>
    <col min="9799" max="9799" width="6.85546875" style="8" customWidth="1"/>
    <col min="9800" max="9800" width="5" style="8" customWidth="1"/>
    <col min="9801" max="9801" width="5.7109375" style="8" customWidth="1"/>
    <col min="9802" max="10043" width="9.140625" style="8"/>
    <col min="10044" max="10044" width="3.85546875" style="8" customWidth="1"/>
    <col min="10045" max="10045" width="33.42578125" style="8" customWidth="1"/>
    <col min="10046" max="10046" width="7.140625" style="8" customWidth="1"/>
    <col min="10047" max="10052" width="7" style="8" customWidth="1"/>
    <col min="10053" max="10053" width="6.28515625" style="8" customWidth="1"/>
    <col min="10054" max="10054" width="4.85546875" style="8" customWidth="1"/>
    <col min="10055" max="10055" width="6.85546875" style="8" customWidth="1"/>
    <col min="10056" max="10056" width="5" style="8" customWidth="1"/>
    <col min="10057" max="10057" width="5.7109375" style="8" customWidth="1"/>
    <col min="10058" max="10299" width="9.140625" style="8"/>
    <col min="10300" max="10300" width="3.85546875" style="8" customWidth="1"/>
    <col min="10301" max="10301" width="33.42578125" style="8" customWidth="1"/>
    <col min="10302" max="10302" width="7.140625" style="8" customWidth="1"/>
    <col min="10303" max="10308" width="7" style="8" customWidth="1"/>
    <col min="10309" max="10309" width="6.28515625" style="8" customWidth="1"/>
    <col min="10310" max="10310" width="4.85546875" style="8" customWidth="1"/>
    <col min="10311" max="10311" width="6.85546875" style="8" customWidth="1"/>
    <col min="10312" max="10312" width="5" style="8" customWidth="1"/>
    <col min="10313" max="10313" width="5.7109375" style="8" customWidth="1"/>
    <col min="10314" max="10555" width="9.140625" style="8"/>
    <col min="10556" max="10556" width="3.85546875" style="8" customWidth="1"/>
    <col min="10557" max="10557" width="33.42578125" style="8" customWidth="1"/>
    <col min="10558" max="10558" width="7.140625" style="8" customWidth="1"/>
    <col min="10559" max="10564" width="7" style="8" customWidth="1"/>
    <col min="10565" max="10565" width="6.28515625" style="8" customWidth="1"/>
    <col min="10566" max="10566" width="4.85546875" style="8" customWidth="1"/>
    <col min="10567" max="10567" width="6.85546875" style="8" customWidth="1"/>
    <col min="10568" max="10568" width="5" style="8" customWidth="1"/>
    <col min="10569" max="10569" width="5.7109375" style="8" customWidth="1"/>
    <col min="10570" max="10811" width="9.140625" style="8"/>
    <col min="10812" max="10812" width="3.85546875" style="8" customWidth="1"/>
    <col min="10813" max="10813" width="33.42578125" style="8" customWidth="1"/>
    <col min="10814" max="10814" width="7.140625" style="8" customWidth="1"/>
    <col min="10815" max="10820" width="7" style="8" customWidth="1"/>
    <col min="10821" max="10821" width="6.28515625" style="8" customWidth="1"/>
    <col min="10822" max="10822" width="4.85546875" style="8" customWidth="1"/>
    <col min="10823" max="10823" width="6.85546875" style="8" customWidth="1"/>
    <col min="10824" max="10824" width="5" style="8" customWidth="1"/>
    <col min="10825" max="10825" width="5.7109375" style="8" customWidth="1"/>
    <col min="10826" max="11067" width="9.140625" style="8"/>
    <col min="11068" max="11068" width="3.85546875" style="8" customWidth="1"/>
    <col min="11069" max="11069" width="33.42578125" style="8" customWidth="1"/>
    <col min="11070" max="11070" width="7.140625" style="8" customWidth="1"/>
    <col min="11071" max="11076" width="7" style="8" customWidth="1"/>
    <col min="11077" max="11077" width="6.28515625" style="8" customWidth="1"/>
    <col min="11078" max="11078" width="4.85546875" style="8" customWidth="1"/>
    <col min="11079" max="11079" width="6.85546875" style="8" customWidth="1"/>
    <col min="11080" max="11080" width="5" style="8" customWidth="1"/>
    <col min="11081" max="11081" width="5.7109375" style="8" customWidth="1"/>
    <col min="11082" max="11323" width="9.140625" style="8"/>
    <col min="11324" max="11324" width="3.85546875" style="8" customWidth="1"/>
    <col min="11325" max="11325" width="33.42578125" style="8" customWidth="1"/>
    <col min="11326" max="11326" width="7.140625" style="8" customWidth="1"/>
    <col min="11327" max="11332" width="7" style="8" customWidth="1"/>
    <col min="11333" max="11333" width="6.28515625" style="8" customWidth="1"/>
    <col min="11334" max="11334" width="4.85546875" style="8" customWidth="1"/>
    <col min="11335" max="11335" width="6.85546875" style="8" customWidth="1"/>
    <col min="11336" max="11336" width="5" style="8" customWidth="1"/>
    <col min="11337" max="11337" width="5.7109375" style="8" customWidth="1"/>
    <col min="11338" max="11579" width="9.140625" style="8"/>
    <col min="11580" max="11580" width="3.85546875" style="8" customWidth="1"/>
    <col min="11581" max="11581" width="33.42578125" style="8" customWidth="1"/>
    <col min="11582" max="11582" width="7.140625" style="8" customWidth="1"/>
    <col min="11583" max="11588" width="7" style="8" customWidth="1"/>
    <col min="11589" max="11589" width="6.28515625" style="8" customWidth="1"/>
    <col min="11590" max="11590" width="4.85546875" style="8" customWidth="1"/>
    <col min="11591" max="11591" width="6.85546875" style="8" customWidth="1"/>
    <col min="11592" max="11592" width="5" style="8" customWidth="1"/>
    <col min="11593" max="11593" width="5.7109375" style="8" customWidth="1"/>
    <col min="11594" max="11835" width="9.140625" style="8"/>
    <col min="11836" max="11836" width="3.85546875" style="8" customWidth="1"/>
    <col min="11837" max="11837" width="33.42578125" style="8" customWidth="1"/>
    <col min="11838" max="11838" width="7.140625" style="8" customWidth="1"/>
    <col min="11839" max="11844" width="7" style="8" customWidth="1"/>
    <col min="11845" max="11845" width="6.28515625" style="8" customWidth="1"/>
    <col min="11846" max="11846" width="4.85546875" style="8" customWidth="1"/>
    <col min="11847" max="11847" width="6.85546875" style="8" customWidth="1"/>
    <col min="11848" max="11848" width="5" style="8" customWidth="1"/>
    <col min="11849" max="11849" width="5.7109375" style="8" customWidth="1"/>
    <col min="11850" max="12091" width="9.140625" style="8"/>
    <col min="12092" max="12092" width="3.85546875" style="8" customWidth="1"/>
    <col min="12093" max="12093" width="33.42578125" style="8" customWidth="1"/>
    <col min="12094" max="12094" width="7.140625" style="8" customWidth="1"/>
    <col min="12095" max="12100" width="7" style="8" customWidth="1"/>
    <col min="12101" max="12101" width="6.28515625" style="8" customWidth="1"/>
    <col min="12102" max="12102" width="4.85546875" style="8" customWidth="1"/>
    <col min="12103" max="12103" width="6.85546875" style="8" customWidth="1"/>
    <col min="12104" max="12104" width="5" style="8" customWidth="1"/>
    <col min="12105" max="12105" width="5.7109375" style="8" customWidth="1"/>
    <col min="12106" max="12347" width="9.140625" style="8"/>
    <col min="12348" max="12348" width="3.85546875" style="8" customWidth="1"/>
    <col min="12349" max="12349" width="33.42578125" style="8" customWidth="1"/>
    <col min="12350" max="12350" width="7.140625" style="8" customWidth="1"/>
    <col min="12351" max="12356" width="7" style="8" customWidth="1"/>
    <col min="12357" max="12357" width="6.28515625" style="8" customWidth="1"/>
    <col min="12358" max="12358" width="4.85546875" style="8" customWidth="1"/>
    <col min="12359" max="12359" width="6.85546875" style="8" customWidth="1"/>
    <col min="12360" max="12360" width="5" style="8" customWidth="1"/>
    <col min="12361" max="12361" width="5.7109375" style="8" customWidth="1"/>
    <col min="12362" max="12603" width="9.140625" style="8"/>
    <col min="12604" max="12604" width="3.85546875" style="8" customWidth="1"/>
    <col min="12605" max="12605" width="33.42578125" style="8" customWidth="1"/>
    <col min="12606" max="12606" width="7.140625" style="8" customWidth="1"/>
    <col min="12607" max="12612" width="7" style="8" customWidth="1"/>
    <col min="12613" max="12613" width="6.28515625" style="8" customWidth="1"/>
    <col min="12614" max="12614" width="4.85546875" style="8" customWidth="1"/>
    <col min="12615" max="12615" width="6.85546875" style="8" customWidth="1"/>
    <col min="12616" max="12616" width="5" style="8" customWidth="1"/>
    <col min="12617" max="12617" width="5.7109375" style="8" customWidth="1"/>
    <col min="12618" max="12859" width="9.140625" style="8"/>
    <col min="12860" max="12860" width="3.85546875" style="8" customWidth="1"/>
    <col min="12861" max="12861" width="33.42578125" style="8" customWidth="1"/>
    <col min="12862" max="12862" width="7.140625" style="8" customWidth="1"/>
    <col min="12863" max="12868" width="7" style="8" customWidth="1"/>
    <col min="12869" max="12869" width="6.28515625" style="8" customWidth="1"/>
    <col min="12870" max="12870" width="4.85546875" style="8" customWidth="1"/>
    <col min="12871" max="12871" width="6.85546875" style="8" customWidth="1"/>
    <col min="12872" max="12872" width="5" style="8" customWidth="1"/>
    <col min="12873" max="12873" width="5.7109375" style="8" customWidth="1"/>
    <col min="12874" max="13115" width="9.140625" style="8"/>
    <col min="13116" max="13116" width="3.85546875" style="8" customWidth="1"/>
    <col min="13117" max="13117" width="33.42578125" style="8" customWidth="1"/>
    <col min="13118" max="13118" width="7.140625" style="8" customWidth="1"/>
    <col min="13119" max="13124" width="7" style="8" customWidth="1"/>
    <col min="13125" max="13125" width="6.28515625" style="8" customWidth="1"/>
    <col min="13126" max="13126" width="4.85546875" style="8" customWidth="1"/>
    <col min="13127" max="13127" width="6.85546875" style="8" customWidth="1"/>
    <col min="13128" max="13128" width="5" style="8" customWidth="1"/>
    <col min="13129" max="13129" width="5.7109375" style="8" customWidth="1"/>
    <col min="13130" max="13371" width="9.140625" style="8"/>
    <col min="13372" max="13372" width="3.85546875" style="8" customWidth="1"/>
    <col min="13373" max="13373" width="33.42578125" style="8" customWidth="1"/>
    <col min="13374" max="13374" width="7.140625" style="8" customWidth="1"/>
    <col min="13375" max="13380" width="7" style="8" customWidth="1"/>
    <col min="13381" max="13381" width="6.28515625" style="8" customWidth="1"/>
    <col min="13382" max="13382" width="4.85546875" style="8" customWidth="1"/>
    <col min="13383" max="13383" width="6.85546875" style="8" customWidth="1"/>
    <col min="13384" max="13384" width="5" style="8" customWidth="1"/>
    <col min="13385" max="13385" width="5.7109375" style="8" customWidth="1"/>
    <col min="13386" max="13627" width="9.140625" style="8"/>
    <col min="13628" max="13628" width="3.85546875" style="8" customWidth="1"/>
    <col min="13629" max="13629" width="33.42578125" style="8" customWidth="1"/>
    <col min="13630" max="13630" width="7.140625" style="8" customWidth="1"/>
    <col min="13631" max="13636" width="7" style="8" customWidth="1"/>
    <col min="13637" max="13637" width="6.28515625" style="8" customWidth="1"/>
    <col min="13638" max="13638" width="4.85546875" style="8" customWidth="1"/>
    <col min="13639" max="13639" width="6.85546875" style="8" customWidth="1"/>
    <col min="13640" max="13640" width="5" style="8" customWidth="1"/>
    <col min="13641" max="13641" width="5.7109375" style="8" customWidth="1"/>
    <col min="13642" max="13883" width="9.140625" style="8"/>
    <col min="13884" max="13884" width="3.85546875" style="8" customWidth="1"/>
    <col min="13885" max="13885" width="33.42578125" style="8" customWidth="1"/>
    <col min="13886" max="13886" width="7.140625" style="8" customWidth="1"/>
    <col min="13887" max="13892" width="7" style="8" customWidth="1"/>
    <col min="13893" max="13893" width="6.28515625" style="8" customWidth="1"/>
    <col min="13894" max="13894" width="4.85546875" style="8" customWidth="1"/>
    <col min="13895" max="13895" width="6.85546875" style="8" customWidth="1"/>
    <col min="13896" max="13896" width="5" style="8" customWidth="1"/>
    <col min="13897" max="13897" width="5.7109375" style="8" customWidth="1"/>
    <col min="13898" max="14139" width="9.140625" style="8"/>
    <col min="14140" max="14140" width="3.85546875" style="8" customWidth="1"/>
    <col min="14141" max="14141" width="33.42578125" style="8" customWidth="1"/>
    <col min="14142" max="14142" width="7.140625" style="8" customWidth="1"/>
    <col min="14143" max="14148" width="7" style="8" customWidth="1"/>
    <col min="14149" max="14149" width="6.28515625" style="8" customWidth="1"/>
    <col min="14150" max="14150" width="4.85546875" style="8" customWidth="1"/>
    <col min="14151" max="14151" width="6.85546875" style="8" customWidth="1"/>
    <col min="14152" max="14152" width="5" style="8" customWidth="1"/>
    <col min="14153" max="14153" width="5.7109375" style="8" customWidth="1"/>
    <col min="14154" max="14395" width="9.140625" style="8"/>
    <col min="14396" max="14396" width="3.85546875" style="8" customWidth="1"/>
    <col min="14397" max="14397" width="33.42578125" style="8" customWidth="1"/>
    <col min="14398" max="14398" width="7.140625" style="8" customWidth="1"/>
    <col min="14399" max="14404" width="7" style="8" customWidth="1"/>
    <col min="14405" max="14405" width="6.28515625" style="8" customWidth="1"/>
    <col min="14406" max="14406" width="4.85546875" style="8" customWidth="1"/>
    <col min="14407" max="14407" width="6.85546875" style="8" customWidth="1"/>
    <col min="14408" max="14408" width="5" style="8" customWidth="1"/>
    <col min="14409" max="14409" width="5.7109375" style="8" customWidth="1"/>
    <col min="14410" max="14651" width="9.140625" style="8"/>
    <col min="14652" max="14652" width="3.85546875" style="8" customWidth="1"/>
    <col min="14653" max="14653" width="33.42578125" style="8" customWidth="1"/>
    <col min="14654" max="14654" width="7.140625" style="8" customWidth="1"/>
    <col min="14655" max="14660" width="7" style="8" customWidth="1"/>
    <col min="14661" max="14661" width="6.28515625" style="8" customWidth="1"/>
    <col min="14662" max="14662" width="4.85546875" style="8" customWidth="1"/>
    <col min="14663" max="14663" width="6.85546875" style="8" customWidth="1"/>
    <col min="14664" max="14664" width="5" style="8" customWidth="1"/>
    <col min="14665" max="14665" width="5.7109375" style="8" customWidth="1"/>
    <col min="14666" max="14907" width="9.140625" style="8"/>
    <col min="14908" max="14908" width="3.85546875" style="8" customWidth="1"/>
    <col min="14909" max="14909" width="33.42578125" style="8" customWidth="1"/>
    <col min="14910" max="14910" width="7.140625" style="8" customWidth="1"/>
    <col min="14911" max="14916" width="7" style="8" customWidth="1"/>
    <col min="14917" max="14917" width="6.28515625" style="8" customWidth="1"/>
    <col min="14918" max="14918" width="4.85546875" style="8" customWidth="1"/>
    <col min="14919" max="14919" width="6.85546875" style="8" customWidth="1"/>
    <col min="14920" max="14920" width="5" style="8" customWidth="1"/>
    <col min="14921" max="14921" width="5.7109375" style="8" customWidth="1"/>
    <col min="14922" max="15163" width="9.140625" style="8"/>
    <col min="15164" max="15164" width="3.85546875" style="8" customWidth="1"/>
    <col min="15165" max="15165" width="33.42578125" style="8" customWidth="1"/>
    <col min="15166" max="15166" width="7.140625" style="8" customWidth="1"/>
    <col min="15167" max="15172" width="7" style="8" customWidth="1"/>
    <col min="15173" max="15173" width="6.28515625" style="8" customWidth="1"/>
    <col min="15174" max="15174" width="4.85546875" style="8" customWidth="1"/>
    <col min="15175" max="15175" width="6.85546875" style="8" customWidth="1"/>
    <col min="15176" max="15176" width="5" style="8" customWidth="1"/>
    <col min="15177" max="15177" width="5.7109375" style="8" customWidth="1"/>
    <col min="15178" max="15419" width="9.140625" style="8"/>
    <col min="15420" max="15420" width="3.85546875" style="8" customWidth="1"/>
    <col min="15421" max="15421" width="33.42578125" style="8" customWidth="1"/>
    <col min="15422" max="15422" width="7.140625" style="8" customWidth="1"/>
    <col min="15423" max="15428" width="7" style="8" customWidth="1"/>
    <col min="15429" max="15429" width="6.28515625" style="8" customWidth="1"/>
    <col min="15430" max="15430" width="4.85546875" style="8" customWidth="1"/>
    <col min="15431" max="15431" width="6.85546875" style="8" customWidth="1"/>
    <col min="15432" max="15432" width="5" style="8" customWidth="1"/>
    <col min="15433" max="15433" width="5.7109375" style="8" customWidth="1"/>
    <col min="15434" max="15675" width="9.140625" style="8"/>
    <col min="15676" max="15676" width="3.85546875" style="8" customWidth="1"/>
    <col min="15677" max="15677" width="33.42578125" style="8" customWidth="1"/>
    <col min="15678" max="15678" width="7.140625" style="8" customWidth="1"/>
    <col min="15679" max="15684" width="7" style="8" customWidth="1"/>
    <col min="15685" max="15685" width="6.28515625" style="8" customWidth="1"/>
    <col min="15686" max="15686" width="4.85546875" style="8" customWidth="1"/>
    <col min="15687" max="15687" width="6.85546875" style="8" customWidth="1"/>
    <col min="15688" max="15688" width="5" style="8" customWidth="1"/>
    <col min="15689" max="15689" width="5.7109375" style="8" customWidth="1"/>
    <col min="15690" max="15931" width="9.140625" style="8"/>
    <col min="15932" max="15932" width="3.85546875" style="8" customWidth="1"/>
    <col min="15933" max="15933" width="33.42578125" style="8" customWidth="1"/>
    <col min="15934" max="15934" width="7.140625" style="8" customWidth="1"/>
    <col min="15935" max="15940" width="7" style="8" customWidth="1"/>
    <col min="15941" max="15941" width="6.28515625" style="8" customWidth="1"/>
    <col min="15942" max="15942" width="4.85546875" style="8" customWidth="1"/>
    <col min="15943" max="15943" width="6.85546875" style="8" customWidth="1"/>
    <col min="15944" max="15944" width="5" style="8" customWidth="1"/>
    <col min="15945" max="15945" width="5.7109375" style="8" customWidth="1"/>
    <col min="15946" max="16187" width="9.140625" style="8"/>
    <col min="16188" max="16384" width="10.28515625" style="8" customWidth="1"/>
  </cols>
  <sheetData>
    <row r="1" spans="1:12" ht="39.75" customHeight="1">
      <c r="A1" s="1536" t="s">
        <v>341</v>
      </c>
      <c r="B1" s="1536"/>
      <c r="C1" s="1536"/>
      <c r="D1" s="1536"/>
      <c r="E1" s="1536"/>
      <c r="F1" s="1536"/>
      <c r="G1" s="1536"/>
      <c r="H1" s="1536"/>
      <c r="I1" s="344"/>
      <c r="J1" s="344"/>
    </row>
    <row r="2" spans="1:12">
      <c r="B2" s="117"/>
      <c r="C2" s="33"/>
      <c r="D2" s="33"/>
      <c r="E2" s="128"/>
    </row>
    <row r="3" spans="1:12" hidden="1">
      <c r="B3" s="117"/>
      <c r="C3" s="33"/>
      <c r="D3" s="33"/>
      <c r="E3" s="128"/>
    </row>
    <row r="4" spans="1:12" ht="13.35" customHeight="1">
      <c r="A4" s="1517" t="s">
        <v>2483</v>
      </c>
      <c r="B4" s="1517"/>
      <c r="C4" s="1517"/>
      <c r="D4" s="1517"/>
      <c r="E4" s="1517"/>
      <c r="F4" s="1517"/>
      <c r="G4" s="1517"/>
      <c r="H4" s="1517"/>
      <c r="I4" s="397"/>
      <c r="J4" s="397"/>
    </row>
    <row r="5" spans="1:12">
      <c r="B5" s="35"/>
      <c r="C5" s="115"/>
      <c r="D5" s="115"/>
      <c r="E5" s="116"/>
    </row>
    <row r="6" spans="1:12">
      <c r="B6" s="35"/>
      <c r="E6" s="116"/>
    </row>
    <row r="7" spans="1:12" ht="14.25" customHeight="1">
      <c r="B7" s="35"/>
      <c r="C7" s="115"/>
      <c r="D7" s="115"/>
      <c r="E7" s="116"/>
      <c r="F7" s="74"/>
    </row>
    <row r="8" spans="1:12" ht="19.5" customHeight="1">
      <c r="B8" s="1208" t="s">
        <v>35</v>
      </c>
      <c r="C8" s="1218" t="s">
        <v>2</v>
      </c>
      <c r="D8" s="1218" t="s">
        <v>654</v>
      </c>
      <c r="E8" s="1208" t="s">
        <v>3</v>
      </c>
      <c r="F8" s="1511" t="s">
        <v>2402</v>
      </c>
      <c r="G8" s="1512"/>
    </row>
    <row r="9" spans="1:12">
      <c r="B9" s="1209"/>
      <c r="C9" s="1219"/>
      <c r="D9" s="1219"/>
      <c r="E9" s="1209"/>
      <c r="F9" s="1513"/>
      <c r="G9" s="1514"/>
    </row>
    <row r="10" spans="1:12" ht="13.35" customHeight="1">
      <c r="B10" s="1695" t="s">
        <v>2542</v>
      </c>
      <c r="C10" s="1696"/>
      <c r="D10" s="1696"/>
      <c r="E10" s="1697"/>
      <c r="F10" s="366" t="s">
        <v>5</v>
      </c>
      <c r="G10" s="366" t="s">
        <v>6</v>
      </c>
    </row>
    <row r="11" spans="1:12">
      <c r="B11" s="143" t="s">
        <v>40</v>
      </c>
      <c r="C11" s="995" t="s">
        <v>96</v>
      </c>
      <c r="D11" s="54" t="s">
        <v>302</v>
      </c>
      <c r="E11" s="130" t="s">
        <v>7</v>
      </c>
      <c r="F11" s="96">
        <f>_xlfn.XLOOKUP(L11,[1]VIII_CII_A_2!$AI:$AI,[1]VIII_CII_A_2!$S:$S)</f>
        <v>3.3858000000000001</v>
      </c>
      <c r="G11" s="96">
        <f>_xlfn.XLOOKUP(L11,[1]VIII_CII_A_2!$AI:$AI,[1]VIII_CII_A_2!$T:$T)</f>
        <v>3.762</v>
      </c>
      <c r="L11" s="761" t="s">
        <v>2178</v>
      </c>
    </row>
    <row r="12" spans="1:12">
      <c r="B12" s="143" t="s">
        <v>41</v>
      </c>
      <c r="C12" s="995" t="s">
        <v>197</v>
      </c>
      <c r="D12" s="54" t="s">
        <v>302</v>
      </c>
      <c r="E12" s="130" t="s">
        <v>7</v>
      </c>
      <c r="F12" s="96">
        <f>_xlfn.XLOOKUP(L12,[1]VIII_CII_A_2!$AI:$AI,[1]VIII_CII_A_2!$S:$S)</f>
        <v>3.0472199999999998</v>
      </c>
      <c r="G12" s="96">
        <f>_xlfn.XLOOKUP(L12,[1]VIII_CII_A_2!$AI:$AI,[1]VIII_CII_A_2!$T:$T)</f>
        <v>3.3857999999999997</v>
      </c>
      <c r="L12" s="761" t="s">
        <v>2179</v>
      </c>
    </row>
    <row r="13" spans="1:12" ht="25.5">
      <c r="B13" s="143" t="s">
        <v>42</v>
      </c>
      <c r="C13" s="995" t="s">
        <v>727</v>
      </c>
      <c r="D13" s="54" t="s">
        <v>302</v>
      </c>
      <c r="E13" s="130" t="s">
        <v>7</v>
      </c>
      <c r="F13" s="96">
        <f>_xlfn.XLOOKUP(L13,[1]VIII_CII_A_2!$AI:$AI,[1]VIII_CII_A_2!$S:$S)</f>
        <v>3.0472199999999998</v>
      </c>
      <c r="G13" s="96">
        <f>_xlfn.XLOOKUP(L13,[1]VIII_CII_A_2!$AI:$AI,[1]VIII_CII_A_2!$T:$T)</f>
        <v>3.3857999999999997</v>
      </c>
      <c r="L13" s="761" t="s">
        <v>2180</v>
      </c>
    </row>
    <row r="14" spans="1:12" ht="25.5">
      <c r="B14" s="143" t="s">
        <v>44</v>
      </c>
      <c r="C14" s="995" t="s">
        <v>728</v>
      </c>
      <c r="D14" s="54" t="s">
        <v>302</v>
      </c>
      <c r="E14" s="130" t="s">
        <v>7</v>
      </c>
      <c r="F14" s="96">
        <f>_xlfn.XLOOKUP(L14,[1]VIII_CII_A_2!$AI:$AI,[1]VIII_CII_A_2!$S:$S)</f>
        <v>2.7770399999999995</v>
      </c>
      <c r="G14" s="96">
        <f>_xlfn.XLOOKUP(L14,[1]VIII_CII_A_2!$AI:$AI,[1]VIII_CII_A_2!$T:$T)</f>
        <v>3.0855999999999995</v>
      </c>
      <c r="L14" s="761" t="s">
        <v>2181</v>
      </c>
    </row>
    <row r="15" spans="1:12">
      <c r="B15" s="143" t="s">
        <v>46</v>
      </c>
      <c r="C15" s="994" t="s">
        <v>729</v>
      </c>
      <c r="D15" s="54" t="s">
        <v>302</v>
      </c>
      <c r="E15" s="142" t="s">
        <v>7</v>
      </c>
      <c r="F15" s="96">
        <f>_xlfn.XLOOKUP(L15,[1]VIII_CII_A_2!$AI:$AI,[1]VIII_CII_A_2!$S:$S)</f>
        <v>2.69</v>
      </c>
      <c r="G15" s="96">
        <f>_xlfn.XLOOKUP(L15,[1]VIII_CII_A_2!$AI:$AI,[1]VIII_CII_A_2!$T:$T)</f>
        <v>2.99</v>
      </c>
      <c r="L15" s="761" t="s">
        <v>2182</v>
      </c>
    </row>
    <row r="16" spans="1:12">
      <c r="B16" s="145" t="s">
        <v>48</v>
      </c>
      <c r="C16" s="994" t="s">
        <v>913</v>
      </c>
      <c r="D16" s="54" t="s">
        <v>302</v>
      </c>
      <c r="E16" s="130" t="s">
        <v>7</v>
      </c>
      <c r="F16" s="96">
        <f>_xlfn.XLOOKUP(L16,[1]VIII_CII_A_2!$AI:$AI,[1]VIII_CII_A_2!$S:$S)</f>
        <v>2.4797408450704226</v>
      </c>
      <c r="G16" s="96">
        <f>_xlfn.XLOOKUP(L16,[1]VIII_CII_A_2!$AI:$AI,[1]VIII_CII_A_2!$T:$T)</f>
        <v>2.7552676056338026</v>
      </c>
      <c r="L16" s="761" t="s">
        <v>2183</v>
      </c>
    </row>
    <row r="17" spans="1:12">
      <c r="A17" s="30"/>
      <c r="B17" s="1695" t="s">
        <v>2543</v>
      </c>
      <c r="C17" s="1696"/>
      <c r="D17" s="1696"/>
      <c r="E17" s="1697"/>
      <c r="F17" s="1519" t="s">
        <v>19</v>
      </c>
      <c r="G17" s="1520"/>
    </row>
    <row r="18" spans="1:12">
      <c r="B18" s="1495" t="s">
        <v>50</v>
      </c>
      <c r="C18" s="1157" t="s">
        <v>731</v>
      </c>
      <c r="D18" s="54" t="s">
        <v>730</v>
      </c>
      <c r="E18" s="130" t="s">
        <v>7</v>
      </c>
      <c r="F18" s="1347">
        <f>_xlfn.XLOOKUP(L18,[1]VIII_CII_A_2!$AI:$AI,[1]VIII_CII_A_2!$T:$T)</f>
        <v>1.8897125625000004</v>
      </c>
      <c r="G18" s="1348"/>
      <c r="I18" s="148"/>
      <c r="J18" s="149"/>
      <c r="K18" s="151"/>
      <c r="L18" s="769" t="s">
        <v>2159</v>
      </c>
    </row>
    <row r="19" spans="1:12">
      <c r="B19" s="1493"/>
      <c r="C19" s="1158"/>
      <c r="D19" s="54" t="s">
        <v>87</v>
      </c>
      <c r="E19" s="130" t="s">
        <v>7</v>
      </c>
      <c r="F19" s="1347">
        <f>_xlfn.XLOOKUP(L19,[1]VIII_CII_A_2!$AI:$AI,[1]VIII_CII_A_2!$T:$T)</f>
        <v>1.8253988156249998</v>
      </c>
      <c r="G19" s="1348" t="s">
        <v>302</v>
      </c>
      <c r="L19" s="769" t="s">
        <v>2160</v>
      </c>
    </row>
    <row r="20" spans="1:12">
      <c r="B20" s="1494"/>
      <c r="C20" s="1159"/>
      <c r="D20" s="54" t="s">
        <v>88</v>
      </c>
      <c r="E20" s="130" t="s">
        <v>7</v>
      </c>
      <c r="F20" s="1347">
        <f>_xlfn.XLOOKUP(L20,[1]VIII_CII_A_2!$AI:$AI,[1]VIII_CII_A_2!$T:$T)</f>
        <v>1.65945346875</v>
      </c>
      <c r="G20" s="1348" t="s">
        <v>302</v>
      </c>
      <c r="L20" s="769" t="s">
        <v>2161</v>
      </c>
    </row>
    <row r="21" spans="1:12">
      <c r="B21" s="1698" t="s">
        <v>52</v>
      </c>
      <c r="C21" s="1157" t="s">
        <v>732</v>
      </c>
      <c r="D21" s="54" t="s">
        <v>730</v>
      </c>
      <c r="E21" s="130" t="s">
        <v>7</v>
      </c>
      <c r="F21" s="1347">
        <f>_xlfn.XLOOKUP(L21,[1]VIII_CII_A_2!$AI:$AI,[1]VIII_CII_A_2!$T:$T)</f>
        <v>1.7997262499999997</v>
      </c>
      <c r="G21" s="1348" t="s">
        <v>302</v>
      </c>
      <c r="L21" s="769" t="s">
        <v>2162</v>
      </c>
    </row>
    <row r="22" spans="1:12">
      <c r="B22" s="1699"/>
      <c r="C22" s="1158"/>
      <c r="D22" s="54" t="s">
        <v>87</v>
      </c>
      <c r="E22" s="130" t="s">
        <v>7</v>
      </c>
      <c r="F22" s="1347">
        <f>_xlfn.XLOOKUP(L22,[1]VIII_CII_A_2!$AI:$AI,[1]VIII_CII_A_2!$T:$T)</f>
        <v>1.7384750624999998</v>
      </c>
      <c r="G22" s="1348" t="s">
        <v>302</v>
      </c>
      <c r="L22" s="769" t="s">
        <v>2163</v>
      </c>
    </row>
    <row r="23" spans="1:12">
      <c r="B23" s="1699"/>
      <c r="C23" s="1158"/>
      <c r="D23" s="54" t="s">
        <v>88</v>
      </c>
      <c r="E23" s="130" t="s">
        <v>7</v>
      </c>
      <c r="F23" s="1347">
        <f>_xlfn.XLOOKUP(L23,[1]VIII_CII_A_2!$AI:$AI,[1]VIII_CII_A_2!$T:$T)</f>
        <v>1.5804318749999999</v>
      </c>
      <c r="G23" s="1348" t="s">
        <v>302</v>
      </c>
      <c r="L23" s="769" t="s">
        <v>2164</v>
      </c>
    </row>
    <row r="24" spans="1:12">
      <c r="B24" s="1700"/>
      <c r="C24" s="1159"/>
      <c r="D24" s="54" t="s">
        <v>363</v>
      </c>
      <c r="E24" s="130" t="s">
        <v>7</v>
      </c>
      <c r="F24" s="1347">
        <f>_xlfn.XLOOKUP(L24,[1]VIII_CII_A_2!$AI:$AI,[1]VIII_CII_A_2!$T:$T)</f>
        <v>1.5221849999999999</v>
      </c>
      <c r="G24" s="1348" t="s">
        <v>302</v>
      </c>
      <c r="L24" s="769" t="s">
        <v>2165</v>
      </c>
    </row>
    <row r="25" spans="1:12">
      <c r="B25" s="1698" t="s">
        <v>54</v>
      </c>
      <c r="C25" s="1701" t="s">
        <v>733</v>
      </c>
      <c r="D25" s="54" t="s">
        <v>730</v>
      </c>
      <c r="E25" s="146" t="s">
        <v>7</v>
      </c>
      <c r="F25" s="1347">
        <f>_xlfn.XLOOKUP(L25,[1]VIII_CII_A_2!$AI:$AI,[1]VIII_CII_A_2!$T:$T)</f>
        <v>1.7997262499999997</v>
      </c>
      <c r="G25" s="1348" t="s">
        <v>302</v>
      </c>
      <c r="L25" s="769" t="s">
        <v>2166</v>
      </c>
    </row>
    <row r="26" spans="1:12">
      <c r="B26" s="1699"/>
      <c r="C26" s="1702"/>
      <c r="D26" s="54" t="s">
        <v>87</v>
      </c>
      <c r="E26" s="146" t="s">
        <v>7</v>
      </c>
      <c r="F26" s="1347">
        <f>_xlfn.XLOOKUP(L26,[1]VIII_CII_A_2!$AI:$AI,[1]VIII_CII_A_2!$T:$T)</f>
        <v>1.7384750624999998</v>
      </c>
      <c r="G26" s="1348" t="s">
        <v>302</v>
      </c>
      <c r="L26" s="769" t="s">
        <v>2167</v>
      </c>
    </row>
    <row r="27" spans="1:12">
      <c r="B27" s="1699"/>
      <c r="C27" s="1702"/>
      <c r="D27" s="54" t="s">
        <v>88</v>
      </c>
      <c r="E27" s="146" t="s">
        <v>7</v>
      </c>
      <c r="F27" s="1347">
        <f>_xlfn.XLOOKUP(L27,[1]VIII_CII_A_2!$AI:$AI,[1]VIII_CII_A_2!$T:$T)</f>
        <v>1.5804318749999999</v>
      </c>
      <c r="G27" s="1348" t="s">
        <v>302</v>
      </c>
      <c r="L27" s="769" t="s">
        <v>2168</v>
      </c>
    </row>
    <row r="28" spans="1:12" ht="14.25" customHeight="1">
      <c r="B28" s="1700"/>
      <c r="C28" s="1703"/>
      <c r="D28" s="54" t="s">
        <v>363</v>
      </c>
      <c r="E28" s="146" t="s">
        <v>7</v>
      </c>
      <c r="F28" s="1347">
        <f>_xlfn.XLOOKUP(L28,[1]VIII_CII_A_2!$AI:$AI,[1]VIII_CII_A_2!$T:$T)</f>
        <v>1.5221849999999999</v>
      </c>
      <c r="G28" s="1348" t="s">
        <v>302</v>
      </c>
      <c r="L28" s="769" t="s">
        <v>2169</v>
      </c>
    </row>
    <row r="29" spans="1:12">
      <c r="B29" s="1698" t="s">
        <v>242</v>
      </c>
      <c r="C29" s="1157" t="s">
        <v>734</v>
      </c>
      <c r="D29" s="54" t="s">
        <v>730</v>
      </c>
      <c r="E29" s="130" t="s">
        <v>32</v>
      </c>
      <c r="F29" s="1347">
        <f>_xlfn.XLOOKUP(L29,[1]VIII_CII_A_2!$AI:$AI,[1]VIII_CII_A_2!$T:$T)</f>
        <v>1.5256395000000003</v>
      </c>
      <c r="G29" s="1348" t="s">
        <v>302</v>
      </c>
      <c r="L29" s="769" t="s">
        <v>2170</v>
      </c>
    </row>
    <row r="30" spans="1:12">
      <c r="B30" s="1699"/>
      <c r="C30" s="1158"/>
      <c r="D30" s="54" t="s">
        <v>87</v>
      </c>
      <c r="E30" s="130" t="s">
        <v>32</v>
      </c>
      <c r="F30" s="1347">
        <f>_xlfn.XLOOKUP(L30,[1]VIII_CII_A_2!$AI:$AI,[1]VIII_CII_A_2!$T:$T)</f>
        <v>1.473716475</v>
      </c>
      <c r="G30" s="1348" t="s">
        <v>302</v>
      </c>
      <c r="L30" s="769" t="s">
        <v>2171</v>
      </c>
    </row>
    <row r="31" spans="1:12">
      <c r="B31" s="1699"/>
      <c r="C31" s="1158"/>
      <c r="D31" s="54" t="s">
        <v>88</v>
      </c>
      <c r="E31" s="130" t="s">
        <v>32</v>
      </c>
      <c r="F31" s="1347">
        <f>_xlfn.XLOOKUP(L31,[1]VIII_CII_A_2!$AI:$AI,[1]VIII_CII_A_2!$T:$T)</f>
        <v>1.39194</v>
      </c>
      <c r="G31" s="1348" t="s">
        <v>302</v>
      </c>
      <c r="L31" s="769" t="s">
        <v>2172</v>
      </c>
    </row>
    <row r="32" spans="1:12">
      <c r="B32" s="1700"/>
      <c r="C32" s="1159"/>
      <c r="D32" s="54" t="s">
        <v>363</v>
      </c>
      <c r="E32" s="130" t="s">
        <v>32</v>
      </c>
      <c r="F32" s="1347">
        <f>_xlfn.XLOOKUP(L32,[1]VIII_CII_A_2!$AI:$AI,[1]VIII_CII_A_2!$T:$T)</f>
        <v>1.3603050000000001</v>
      </c>
      <c r="G32" s="1348" t="s">
        <v>302</v>
      </c>
      <c r="L32" s="769" t="s">
        <v>2173</v>
      </c>
    </row>
    <row r="33" spans="2:12">
      <c r="B33" s="1698" t="s">
        <v>243</v>
      </c>
      <c r="C33" s="1157" t="s">
        <v>914</v>
      </c>
      <c r="D33" s="54" t="s">
        <v>730</v>
      </c>
      <c r="E33" s="130" t="s">
        <v>33</v>
      </c>
      <c r="F33" s="1347">
        <f>_xlfn.XLOOKUP(L33,[1]VIII_CII_A_2!$AI:$AI,[1]VIII_CII_A_2!$T:$T)</f>
        <v>1.4722421175</v>
      </c>
      <c r="G33" s="1348" t="s">
        <v>302</v>
      </c>
      <c r="L33" s="769" t="s">
        <v>2174</v>
      </c>
    </row>
    <row r="34" spans="2:12">
      <c r="B34" s="1699"/>
      <c r="C34" s="1158"/>
      <c r="D34" s="54" t="s">
        <v>87</v>
      </c>
      <c r="E34" s="130" t="s">
        <v>33</v>
      </c>
      <c r="F34" s="1347">
        <f>_xlfn.XLOOKUP(L34,[1]VIII_CII_A_2!$AI:$AI,[1]VIII_CII_A_2!$T:$T)</f>
        <v>1.4221363983749999</v>
      </c>
      <c r="G34" s="1348" t="s">
        <v>302</v>
      </c>
      <c r="L34" s="769" t="s">
        <v>2175</v>
      </c>
    </row>
    <row r="35" spans="2:12">
      <c r="B35" s="1699"/>
      <c r="C35" s="1158"/>
      <c r="D35" s="54" t="s">
        <v>88</v>
      </c>
      <c r="E35" s="130" t="s">
        <v>33</v>
      </c>
      <c r="F35" s="1347">
        <f>_xlfn.XLOOKUP(L35,[1]VIII_CII_A_2!$AI:$AI,[1]VIII_CII_A_2!$T:$T)</f>
        <v>1.3432221</v>
      </c>
      <c r="G35" s="1348" t="s">
        <v>302</v>
      </c>
      <c r="L35" s="769" t="s">
        <v>2176</v>
      </c>
    </row>
    <row r="36" spans="2:12">
      <c r="B36" s="1700"/>
      <c r="C36" s="1159"/>
      <c r="D36" s="54" t="s">
        <v>363</v>
      </c>
      <c r="E36" s="130" t="s">
        <v>33</v>
      </c>
      <c r="F36" s="1347">
        <f>_xlfn.XLOOKUP(L36,[1]VIII_CII_A_2!$AI:$AI,[1]VIII_CII_A_2!$T:$T)</f>
        <v>1.3058927999999999</v>
      </c>
      <c r="G36" s="1348" t="s">
        <v>302</v>
      </c>
      <c r="L36" s="769" t="s">
        <v>2177</v>
      </c>
    </row>
    <row r="37" spans="2:12">
      <c r="B37" s="1255" t="s">
        <v>331</v>
      </c>
      <c r="C37" s="1255"/>
      <c r="D37" s="1255"/>
      <c r="E37" s="1255"/>
      <c r="F37" s="1255"/>
      <c r="G37" s="1255"/>
      <c r="I37" s="35"/>
      <c r="J37" s="72"/>
      <c r="K37" s="73"/>
      <c r="L37" s="72"/>
    </row>
    <row r="38" spans="2:12" ht="25.5" customHeight="1">
      <c r="B38" s="1486" t="s">
        <v>2482</v>
      </c>
      <c r="C38" s="1486"/>
      <c r="D38" s="1486"/>
      <c r="E38" s="1486"/>
      <c r="F38" s="1486"/>
      <c r="G38" s="1486"/>
    </row>
    <row r="39" spans="2:12" ht="28.35" customHeight="1">
      <c r="B39" s="1486" t="s">
        <v>2541</v>
      </c>
      <c r="C39" s="1486"/>
      <c r="D39" s="1486"/>
      <c r="E39" s="1486"/>
      <c r="F39" s="1486"/>
      <c r="G39" s="1486"/>
    </row>
    <row r="40" spans="2:12" ht="52.5" customHeight="1">
      <c r="B40" s="1704" t="s">
        <v>439</v>
      </c>
      <c r="C40" s="1704"/>
      <c r="D40" s="1704"/>
      <c r="E40" s="1704"/>
      <c r="F40" s="1704"/>
      <c r="G40" s="1704"/>
      <c r="H40" s="119"/>
      <c r="I40" s="119"/>
    </row>
    <row r="41" spans="2:12">
      <c r="C41" s="150"/>
      <c r="D41" s="150"/>
      <c r="E41" s="150"/>
    </row>
    <row r="43" spans="2:12" s="30" customFormat="1">
      <c r="B43" s="87"/>
      <c r="C43" s="119"/>
      <c r="D43" s="119"/>
      <c r="E43" s="119"/>
      <c r="F43" s="119"/>
      <c r="G43" s="119"/>
      <c r="H43" s="119"/>
      <c r="I43" s="119"/>
    </row>
  </sheetData>
  <mergeCells count="43">
    <mergeCell ref="B39:G39"/>
    <mergeCell ref="B40:G40"/>
    <mergeCell ref="B8:B9"/>
    <mergeCell ref="C8:C9"/>
    <mergeCell ref="D8:D9"/>
    <mergeCell ref="E8:E9"/>
    <mergeCell ref="B21:B24"/>
    <mergeCell ref="B25:B28"/>
    <mergeCell ref="B29:B32"/>
    <mergeCell ref="B10:E10"/>
    <mergeCell ref="F8:G9"/>
    <mergeCell ref="F18:G18"/>
    <mergeCell ref="F19:G19"/>
    <mergeCell ref="F20:G20"/>
    <mergeCell ref="F21:G21"/>
    <mergeCell ref="F25:G25"/>
    <mergeCell ref="A1:H1"/>
    <mergeCell ref="B17:E17"/>
    <mergeCell ref="F17:G17"/>
    <mergeCell ref="B37:G37"/>
    <mergeCell ref="B38:G38"/>
    <mergeCell ref="A4:H4"/>
    <mergeCell ref="B33:B36"/>
    <mergeCell ref="C18:C20"/>
    <mergeCell ref="C21:C24"/>
    <mergeCell ref="C25:C28"/>
    <mergeCell ref="C29:C32"/>
    <mergeCell ref="C33:C36"/>
    <mergeCell ref="B18:B20"/>
    <mergeCell ref="F22:G22"/>
    <mergeCell ref="F23:G23"/>
    <mergeCell ref="F24:G24"/>
    <mergeCell ref="F26:G26"/>
    <mergeCell ref="F27:G27"/>
    <mergeCell ref="F28:G28"/>
    <mergeCell ref="F29:G29"/>
    <mergeCell ref="F30:G30"/>
    <mergeCell ref="F36:G36"/>
    <mergeCell ref="F31:G31"/>
    <mergeCell ref="F32:G32"/>
    <mergeCell ref="F33:G33"/>
    <mergeCell ref="F34:G34"/>
    <mergeCell ref="F35:G35"/>
  </mergeCells>
  <pageMargins left="0.25" right="0.25" top="0.75" bottom="0.75" header="0.3" footer="0.3"/>
  <pageSetup paperSize="9" firstPageNumber="152" fitToHeight="0" orientation="portrait" useFirstPageNumber="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aie32">
    <tabColor rgb="FFFFFF00"/>
    <pageSetUpPr fitToPage="1"/>
  </sheetPr>
  <dimension ref="A1:HN84"/>
  <sheetViews>
    <sheetView zoomScale="70" zoomScaleNormal="70" workbookViewId="0">
      <selection activeCell="F13" sqref="F13"/>
    </sheetView>
  </sheetViews>
  <sheetFormatPr defaultColWidth="9" defaultRowHeight="12.75"/>
  <cols>
    <col min="1" max="1" width="9" style="8"/>
    <col min="2" max="2" width="3.85546875" style="87" customWidth="1"/>
    <col min="3" max="3" width="37.42578125" style="30" customWidth="1"/>
    <col min="4" max="4" width="15.7109375" style="30" customWidth="1"/>
    <col min="5" max="5" width="8.7109375" style="74" customWidth="1"/>
    <col min="6" max="6" width="10.28515625" style="30" customWidth="1"/>
    <col min="7" max="7" width="7.42578125" style="30" bestFit="1" customWidth="1"/>
    <col min="8" max="12" width="9.140625" style="30"/>
    <col min="13" max="13" width="0" style="30" hidden="1" customWidth="1"/>
    <col min="14" max="208" width="9.140625" style="30"/>
    <col min="209" max="215" width="9.140625" style="8"/>
    <col min="216" max="216" width="3.85546875" style="8" customWidth="1"/>
    <col min="217" max="217" width="33.7109375" style="8" customWidth="1"/>
    <col min="218" max="218" width="7.140625" style="8" customWidth="1"/>
    <col min="219" max="219" width="6.7109375" style="8" customWidth="1"/>
    <col min="220" max="224" width="7.140625" style="8" customWidth="1"/>
    <col min="225" max="225" width="6.28515625" style="8" customWidth="1"/>
    <col min="226" max="226" width="4.85546875" style="8" customWidth="1"/>
    <col min="227" max="227" width="6.85546875" style="8" customWidth="1"/>
    <col min="228" max="228" width="7.28515625" style="8" customWidth="1"/>
    <col min="229" max="229" width="5.7109375" style="8" customWidth="1"/>
    <col min="230" max="471" width="9.140625" style="8"/>
    <col min="472" max="472" width="3.85546875" style="8" customWidth="1"/>
    <col min="473" max="473" width="33.7109375" style="8" customWidth="1"/>
    <col min="474" max="474" width="7.140625" style="8" customWidth="1"/>
    <col min="475" max="475" width="6.7109375" style="8" customWidth="1"/>
    <col min="476" max="480" width="7.140625" style="8" customWidth="1"/>
    <col min="481" max="481" width="6.28515625" style="8" customWidth="1"/>
    <col min="482" max="482" width="4.85546875" style="8" customWidth="1"/>
    <col min="483" max="483" width="6.85546875" style="8" customWidth="1"/>
    <col min="484" max="484" width="7.28515625" style="8" customWidth="1"/>
    <col min="485" max="485" width="5.7109375" style="8" customWidth="1"/>
    <col min="486" max="727" width="9.140625" style="8"/>
    <col min="728" max="728" width="3.85546875" style="8" customWidth="1"/>
    <col min="729" max="729" width="33.7109375" style="8" customWidth="1"/>
    <col min="730" max="730" width="7.140625" style="8" customWidth="1"/>
    <col min="731" max="731" width="6.7109375" style="8" customWidth="1"/>
    <col min="732" max="736" width="7.140625" style="8" customWidth="1"/>
    <col min="737" max="737" width="6.28515625" style="8" customWidth="1"/>
    <col min="738" max="738" width="4.85546875" style="8" customWidth="1"/>
    <col min="739" max="739" width="6.85546875" style="8" customWidth="1"/>
    <col min="740" max="740" width="7.28515625" style="8" customWidth="1"/>
    <col min="741" max="741" width="5.7109375" style="8" customWidth="1"/>
    <col min="742" max="983" width="9.140625" style="8"/>
    <col min="984" max="984" width="3.85546875" style="8" customWidth="1"/>
    <col min="985" max="985" width="33.7109375" style="8" customWidth="1"/>
    <col min="986" max="986" width="7.140625" style="8" customWidth="1"/>
    <col min="987" max="987" width="6.7109375" style="8" customWidth="1"/>
    <col min="988" max="992" width="7.140625" style="8" customWidth="1"/>
    <col min="993" max="993" width="6.28515625" style="8" customWidth="1"/>
    <col min="994" max="994" width="4.85546875" style="8" customWidth="1"/>
    <col min="995" max="995" width="6.85546875" style="8" customWidth="1"/>
    <col min="996" max="996" width="7.28515625" style="8" customWidth="1"/>
    <col min="997" max="997" width="5.7109375" style="8" customWidth="1"/>
    <col min="998" max="1239" width="9.140625" style="8"/>
    <col min="1240" max="1240" width="3.85546875" style="8" customWidth="1"/>
    <col min="1241" max="1241" width="33.7109375" style="8" customWidth="1"/>
    <col min="1242" max="1242" width="7.140625" style="8" customWidth="1"/>
    <col min="1243" max="1243" width="6.7109375" style="8" customWidth="1"/>
    <col min="1244" max="1248" width="7.140625" style="8" customWidth="1"/>
    <col min="1249" max="1249" width="6.28515625" style="8" customWidth="1"/>
    <col min="1250" max="1250" width="4.85546875" style="8" customWidth="1"/>
    <col min="1251" max="1251" width="6.85546875" style="8" customWidth="1"/>
    <col min="1252" max="1252" width="7.28515625" style="8" customWidth="1"/>
    <col min="1253" max="1253" width="5.7109375" style="8" customWidth="1"/>
    <col min="1254" max="1495" width="9.140625" style="8"/>
    <col min="1496" max="1496" width="3.85546875" style="8" customWidth="1"/>
    <col min="1497" max="1497" width="33.7109375" style="8" customWidth="1"/>
    <col min="1498" max="1498" width="7.140625" style="8" customWidth="1"/>
    <col min="1499" max="1499" width="6.7109375" style="8" customWidth="1"/>
    <col min="1500" max="1504" width="7.140625" style="8" customWidth="1"/>
    <col min="1505" max="1505" width="6.28515625" style="8" customWidth="1"/>
    <col min="1506" max="1506" width="4.85546875" style="8" customWidth="1"/>
    <col min="1507" max="1507" width="6.85546875" style="8" customWidth="1"/>
    <col min="1508" max="1508" width="7.28515625" style="8" customWidth="1"/>
    <col min="1509" max="1509" width="5.7109375" style="8" customWidth="1"/>
    <col min="1510" max="1751" width="9.140625" style="8"/>
    <col min="1752" max="1752" width="3.85546875" style="8" customWidth="1"/>
    <col min="1753" max="1753" width="33.7109375" style="8" customWidth="1"/>
    <col min="1754" max="1754" width="7.140625" style="8" customWidth="1"/>
    <col min="1755" max="1755" width="6.7109375" style="8" customWidth="1"/>
    <col min="1756" max="1760" width="7.140625" style="8" customWidth="1"/>
    <col min="1761" max="1761" width="6.28515625" style="8" customWidth="1"/>
    <col min="1762" max="1762" width="4.85546875" style="8" customWidth="1"/>
    <col min="1763" max="1763" width="6.85546875" style="8" customWidth="1"/>
    <col min="1764" max="1764" width="7.28515625" style="8" customWidth="1"/>
    <col min="1765" max="1765" width="5.7109375" style="8" customWidth="1"/>
    <col min="1766" max="2007" width="9.140625" style="8"/>
    <col min="2008" max="2008" width="3.85546875" style="8" customWidth="1"/>
    <col min="2009" max="2009" width="33.7109375" style="8" customWidth="1"/>
    <col min="2010" max="2010" width="7.140625" style="8" customWidth="1"/>
    <col min="2011" max="2011" width="6.7109375" style="8" customWidth="1"/>
    <col min="2012" max="2016" width="7.140625" style="8" customWidth="1"/>
    <col min="2017" max="2017" width="6.28515625" style="8" customWidth="1"/>
    <col min="2018" max="2018" width="4.85546875" style="8" customWidth="1"/>
    <col min="2019" max="2019" width="6.85546875" style="8" customWidth="1"/>
    <col min="2020" max="2020" width="7.28515625" style="8" customWidth="1"/>
    <col min="2021" max="2021" width="5.7109375" style="8" customWidth="1"/>
    <col min="2022" max="2263" width="9.140625" style="8"/>
    <col min="2264" max="2264" width="3.85546875" style="8" customWidth="1"/>
    <col min="2265" max="2265" width="33.7109375" style="8" customWidth="1"/>
    <col min="2266" max="2266" width="7.140625" style="8" customWidth="1"/>
    <col min="2267" max="2267" width="6.7109375" style="8" customWidth="1"/>
    <col min="2268" max="2272" width="7.140625" style="8" customWidth="1"/>
    <col min="2273" max="2273" width="6.28515625" style="8" customWidth="1"/>
    <col min="2274" max="2274" width="4.85546875" style="8" customWidth="1"/>
    <col min="2275" max="2275" width="6.85546875" style="8" customWidth="1"/>
    <col min="2276" max="2276" width="7.28515625" style="8" customWidth="1"/>
    <col min="2277" max="2277" width="5.7109375" style="8" customWidth="1"/>
    <col min="2278" max="2519" width="9.140625" style="8"/>
    <col min="2520" max="2520" width="3.85546875" style="8" customWidth="1"/>
    <col min="2521" max="2521" width="33.7109375" style="8" customWidth="1"/>
    <col min="2522" max="2522" width="7.140625" style="8" customWidth="1"/>
    <col min="2523" max="2523" width="6.7109375" style="8" customWidth="1"/>
    <col min="2524" max="2528" width="7.140625" style="8" customWidth="1"/>
    <col min="2529" max="2529" width="6.28515625" style="8" customWidth="1"/>
    <col min="2530" max="2530" width="4.85546875" style="8" customWidth="1"/>
    <col min="2531" max="2531" width="6.85546875" style="8" customWidth="1"/>
    <col min="2532" max="2532" width="7.28515625" style="8" customWidth="1"/>
    <col min="2533" max="2533" width="5.7109375" style="8" customWidth="1"/>
    <col min="2534" max="2775" width="9.140625" style="8"/>
    <col min="2776" max="2776" width="3.85546875" style="8" customWidth="1"/>
    <col min="2777" max="2777" width="33.7109375" style="8" customWidth="1"/>
    <col min="2778" max="2778" width="7.140625" style="8" customWidth="1"/>
    <col min="2779" max="2779" width="6.7109375" style="8" customWidth="1"/>
    <col min="2780" max="2784" width="7.140625" style="8" customWidth="1"/>
    <col min="2785" max="2785" width="6.28515625" style="8" customWidth="1"/>
    <col min="2786" max="2786" width="4.85546875" style="8" customWidth="1"/>
    <col min="2787" max="2787" width="6.85546875" style="8" customWidth="1"/>
    <col min="2788" max="2788" width="7.28515625" style="8" customWidth="1"/>
    <col min="2789" max="2789" width="5.7109375" style="8" customWidth="1"/>
    <col min="2790" max="3031" width="9.140625" style="8"/>
    <col min="3032" max="3032" width="3.85546875" style="8" customWidth="1"/>
    <col min="3033" max="3033" width="33.7109375" style="8" customWidth="1"/>
    <col min="3034" max="3034" width="7.140625" style="8" customWidth="1"/>
    <col min="3035" max="3035" width="6.7109375" style="8" customWidth="1"/>
    <col min="3036" max="3040" width="7.140625" style="8" customWidth="1"/>
    <col min="3041" max="3041" width="6.28515625" style="8" customWidth="1"/>
    <col min="3042" max="3042" width="4.85546875" style="8" customWidth="1"/>
    <col min="3043" max="3043" width="6.85546875" style="8" customWidth="1"/>
    <col min="3044" max="3044" width="7.28515625" style="8" customWidth="1"/>
    <col min="3045" max="3045" width="5.7109375" style="8" customWidth="1"/>
    <col min="3046" max="3287" width="9.140625" style="8"/>
    <col min="3288" max="3288" width="3.85546875" style="8" customWidth="1"/>
    <col min="3289" max="3289" width="33.7109375" style="8" customWidth="1"/>
    <col min="3290" max="3290" width="7.140625" style="8" customWidth="1"/>
    <col min="3291" max="3291" width="6.7109375" style="8" customWidth="1"/>
    <col min="3292" max="3296" width="7.140625" style="8" customWidth="1"/>
    <col min="3297" max="3297" width="6.28515625" style="8" customWidth="1"/>
    <col min="3298" max="3298" width="4.85546875" style="8" customWidth="1"/>
    <col min="3299" max="3299" width="6.85546875" style="8" customWidth="1"/>
    <col min="3300" max="3300" width="7.28515625" style="8" customWidth="1"/>
    <col min="3301" max="3301" width="5.7109375" style="8" customWidth="1"/>
    <col min="3302" max="3543" width="9.140625" style="8"/>
    <col min="3544" max="3544" width="3.85546875" style="8" customWidth="1"/>
    <col min="3545" max="3545" width="33.7109375" style="8" customWidth="1"/>
    <col min="3546" max="3546" width="7.140625" style="8" customWidth="1"/>
    <col min="3547" max="3547" width="6.7109375" style="8" customWidth="1"/>
    <col min="3548" max="3552" width="7.140625" style="8" customWidth="1"/>
    <col min="3553" max="3553" width="6.28515625" style="8" customWidth="1"/>
    <col min="3554" max="3554" width="4.85546875" style="8" customWidth="1"/>
    <col min="3555" max="3555" width="6.85546875" style="8" customWidth="1"/>
    <col min="3556" max="3556" width="7.28515625" style="8" customWidth="1"/>
    <col min="3557" max="3557" width="5.7109375" style="8" customWidth="1"/>
    <col min="3558" max="3799" width="9.140625" style="8"/>
    <col min="3800" max="3800" width="3.85546875" style="8" customWidth="1"/>
    <col min="3801" max="3801" width="33.7109375" style="8" customWidth="1"/>
    <col min="3802" max="3802" width="7.140625" style="8" customWidth="1"/>
    <col min="3803" max="3803" width="6.7109375" style="8" customWidth="1"/>
    <col min="3804" max="3808" width="7.140625" style="8" customWidth="1"/>
    <col min="3809" max="3809" width="6.28515625" style="8" customWidth="1"/>
    <col min="3810" max="3810" width="4.85546875" style="8" customWidth="1"/>
    <col min="3811" max="3811" width="6.85546875" style="8" customWidth="1"/>
    <col min="3812" max="3812" width="7.28515625" style="8" customWidth="1"/>
    <col min="3813" max="3813" width="5.7109375" style="8" customWidth="1"/>
    <col min="3814" max="4055" width="9.140625" style="8"/>
    <col min="4056" max="4056" width="3.85546875" style="8" customWidth="1"/>
    <col min="4057" max="4057" width="33.7109375" style="8" customWidth="1"/>
    <col min="4058" max="4058" width="7.140625" style="8" customWidth="1"/>
    <col min="4059" max="4059" width="6.7109375" style="8" customWidth="1"/>
    <col min="4060" max="4064" width="7.140625" style="8" customWidth="1"/>
    <col min="4065" max="4065" width="6.28515625" style="8" customWidth="1"/>
    <col min="4066" max="4066" width="4.85546875" style="8" customWidth="1"/>
    <col min="4067" max="4067" width="6.85546875" style="8" customWidth="1"/>
    <col min="4068" max="4068" width="7.28515625" style="8" customWidth="1"/>
    <col min="4069" max="4069" width="5.7109375" style="8" customWidth="1"/>
    <col min="4070" max="4311" width="9.140625" style="8"/>
    <col min="4312" max="4312" width="3.85546875" style="8" customWidth="1"/>
    <col min="4313" max="4313" width="33.7109375" style="8" customWidth="1"/>
    <col min="4314" max="4314" width="7.140625" style="8" customWidth="1"/>
    <col min="4315" max="4315" width="6.7109375" style="8" customWidth="1"/>
    <col min="4316" max="4320" width="7.140625" style="8" customWidth="1"/>
    <col min="4321" max="4321" width="6.28515625" style="8" customWidth="1"/>
    <col min="4322" max="4322" width="4.85546875" style="8" customWidth="1"/>
    <col min="4323" max="4323" width="6.85546875" style="8" customWidth="1"/>
    <col min="4324" max="4324" width="7.28515625" style="8" customWidth="1"/>
    <col min="4325" max="4325" width="5.7109375" style="8" customWidth="1"/>
    <col min="4326" max="4567" width="9.140625" style="8"/>
    <col min="4568" max="4568" width="3.85546875" style="8" customWidth="1"/>
    <col min="4569" max="4569" width="33.7109375" style="8" customWidth="1"/>
    <col min="4570" max="4570" width="7.140625" style="8" customWidth="1"/>
    <col min="4571" max="4571" width="6.7109375" style="8" customWidth="1"/>
    <col min="4572" max="4576" width="7.140625" style="8" customWidth="1"/>
    <col min="4577" max="4577" width="6.28515625" style="8" customWidth="1"/>
    <col min="4578" max="4578" width="4.85546875" style="8" customWidth="1"/>
    <col min="4579" max="4579" width="6.85546875" style="8" customWidth="1"/>
    <col min="4580" max="4580" width="7.28515625" style="8" customWidth="1"/>
    <col min="4581" max="4581" width="5.7109375" style="8" customWidth="1"/>
    <col min="4582" max="4823" width="9.140625" style="8"/>
    <col min="4824" max="4824" width="3.85546875" style="8" customWidth="1"/>
    <col min="4825" max="4825" width="33.7109375" style="8" customWidth="1"/>
    <col min="4826" max="4826" width="7.140625" style="8" customWidth="1"/>
    <col min="4827" max="4827" width="6.7109375" style="8" customWidth="1"/>
    <col min="4828" max="4832" width="7.140625" style="8" customWidth="1"/>
    <col min="4833" max="4833" width="6.28515625" style="8" customWidth="1"/>
    <col min="4834" max="4834" width="4.85546875" style="8" customWidth="1"/>
    <col min="4835" max="4835" width="6.85546875" style="8" customWidth="1"/>
    <col min="4836" max="4836" width="7.28515625" style="8" customWidth="1"/>
    <col min="4837" max="4837" width="5.7109375" style="8" customWidth="1"/>
    <col min="4838" max="5079" width="9.140625" style="8"/>
    <col min="5080" max="5080" width="3.85546875" style="8" customWidth="1"/>
    <col min="5081" max="5081" width="33.7109375" style="8" customWidth="1"/>
    <col min="5082" max="5082" width="7.140625" style="8" customWidth="1"/>
    <col min="5083" max="5083" width="6.7109375" style="8" customWidth="1"/>
    <col min="5084" max="5088" width="7.140625" style="8" customWidth="1"/>
    <col min="5089" max="5089" width="6.28515625" style="8" customWidth="1"/>
    <col min="5090" max="5090" width="4.85546875" style="8" customWidth="1"/>
    <col min="5091" max="5091" width="6.85546875" style="8" customWidth="1"/>
    <col min="5092" max="5092" width="7.28515625" style="8" customWidth="1"/>
    <col min="5093" max="5093" width="5.7109375" style="8" customWidth="1"/>
    <col min="5094" max="5335" width="9.140625" style="8"/>
    <col min="5336" max="5336" width="3.85546875" style="8" customWidth="1"/>
    <col min="5337" max="5337" width="33.7109375" style="8" customWidth="1"/>
    <col min="5338" max="5338" width="7.140625" style="8" customWidth="1"/>
    <col min="5339" max="5339" width="6.7109375" style="8" customWidth="1"/>
    <col min="5340" max="5344" width="7.140625" style="8" customWidth="1"/>
    <col min="5345" max="5345" width="6.28515625" style="8" customWidth="1"/>
    <col min="5346" max="5346" width="4.85546875" style="8" customWidth="1"/>
    <col min="5347" max="5347" width="6.85546875" style="8" customWidth="1"/>
    <col min="5348" max="5348" width="7.28515625" style="8" customWidth="1"/>
    <col min="5349" max="5349" width="5.7109375" style="8" customWidth="1"/>
    <col min="5350" max="5591" width="9.140625" style="8"/>
    <col min="5592" max="5592" width="3.85546875" style="8" customWidth="1"/>
    <col min="5593" max="5593" width="33.7109375" style="8" customWidth="1"/>
    <col min="5594" max="5594" width="7.140625" style="8" customWidth="1"/>
    <col min="5595" max="5595" width="6.7109375" style="8" customWidth="1"/>
    <col min="5596" max="5600" width="7.140625" style="8" customWidth="1"/>
    <col min="5601" max="5601" width="6.28515625" style="8" customWidth="1"/>
    <col min="5602" max="5602" width="4.85546875" style="8" customWidth="1"/>
    <col min="5603" max="5603" width="6.85546875" style="8" customWidth="1"/>
    <col min="5604" max="5604" width="7.28515625" style="8" customWidth="1"/>
    <col min="5605" max="5605" width="5.7109375" style="8" customWidth="1"/>
    <col min="5606" max="5847" width="9.140625" style="8"/>
    <col min="5848" max="5848" width="3.85546875" style="8" customWidth="1"/>
    <col min="5849" max="5849" width="33.7109375" style="8" customWidth="1"/>
    <col min="5850" max="5850" width="7.140625" style="8" customWidth="1"/>
    <col min="5851" max="5851" width="6.7109375" style="8" customWidth="1"/>
    <col min="5852" max="5856" width="7.140625" style="8" customWidth="1"/>
    <col min="5857" max="5857" width="6.28515625" style="8" customWidth="1"/>
    <col min="5858" max="5858" width="4.85546875" style="8" customWidth="1"/>
    <col min="5859" max="5859" width="6.85546875" style="8" customWidth="1"/>
    <col min="5860" max="5860" width="7.28515625" style="8" customWidth="1"/>
    <col min="5861" max="5861" width="5.7109375" style="8" customWidth="1"/>
    <col min="5862" max="6103" width="9.140625" style="8"/>
    <col min="6104" max="6104" width="3.85546875" style="8" customWidth="1"/>
    <col min="6105" max="6105" width="33.7109375" style="8" customWidth="1"/>
    <col min="6106" max="6106" width="7.140625" style="8" customWidth="1"/>
    <col min="6107" max="6107" width="6.7109375" style="8" customWidth="1"/>
    <col min="6108" max="6112" width="7.140625" style="8" customWidth="1"/>
    <col min="6113" max="6113" width="6.28515625" style="8" customWidth="1"/>
    <col min="6114" max="6114" width="4.85546875" style="8" customWidth="1"/>
    <col min="6115" max="6115" width="6.85546875" style="8" customWidth="1"/>
    <col min="6116" max="6116" width="7.28515625" style="8" customWidth="1"/>
    <col min="6117" max="6117" width="5.7109375" style="8" customWidth="1"/>
    <col min="6118" max="6359" width="9.140625" style="8"/>
    <col min="6360" max="6360" width="3.85546875" style="8" customWidth="1"/>
    <col min="6361" max="6361" width="33.7109375" style="8" customWidth="1"/>
    <col min="6362" max="6362" width="7.140625" style="8" customWidth="1"/>
    <col min="6363" max="6363" width="6.7109375" style="8" customWidth="1"/>
    <col min="6364" max="6368" width="7.140625" style="8" customWidth="1"/>
    <col min="6369" max="6369" width="6.28515625" style="8" customWidth="1"/>
    <col min="6370" max="6370" width="4.85546875" style="8" customWidth="1"/>
    <col min="6371" max="6371" width="6.85546875" style="8" customWidth="1"/>
    <col min="6372" max="6372" width="7.28515625" style="8" customWidth="1"/>
    <col min="6373" max="6373" width="5.7109375" style="8" customWidth="1"/>
    <col min="6374" max="6615" width="9.140625" style="8"/>
    <col min="6616" max="6616" width="3.85546875" style="8" customWidth="1"/>
    <col min="6617" max="6617" width="33.7109375" style="8" customWidth="1"/>
    <col min="6618" max="6618" width="7.140625" style="8" customWidth="1"/>
    <col min="6619" max="6619" width="6.7109375" style="8" customWidth="1"/>
    <col min="6620" max="6624" width="7.140625" style="8" customWidth="1"/>
    <col min="6625" max="6625" width="6.28515625" style="8" customWidth="1"/>
    <col min="6626" max="6626" width="4.85546875" style="8" customWidth="1"/>
    <col min="6627" max="6627" width="6.85546875" style="8" customWidth="1"/>
    <col min="6628" max="6628" width="7.28515625" style="8" customWidth="1"/>
    <col min="6629" max="6629" width="5.7109375" style="8" customWidth="1"/>
    <col min="6630" max="6871" width="9.140625" style="8"/>
    <col min="6872" max="6872" width="3.85546875" style="8" customWidth="1"/>
    <col min="6873" max="6873" width="33.7109375" style="8" customWidth="1"/>
    <col min="6874" max="6874" width="7.140625" style="8" customWidth="1"/>
    <col min="6875" max="6875" width="6.7109375" style="8" customWidth="1"/>
    <col min="6876" max="6880" width="7.140625" style="8" customWidth="1"/>
    <col min="6881" max="6881" width="6.28515625" style="8" customWidth="1"/>
    <col min="6882" max="6882" width="4.85546875" style="8" customWidth="1"/>
    <col min="6883" max="6883" width="6.85546875" style="8" customWidth="1"/>
    <col min="6884" max="6884" width="7.28515625" style="8" customWidth="1"/>
    <col min="6885" max="6885" width="5.7109375" style="8" customWidth="1"/>
    <col min="6886" max="7127" width="9.140625" style="8"/>
    <col min="7128" max="7128" width="3.85546875" style="8" customWidth="1"/>
    <col min="7129" max="7129" width="33.7109375" style="8" customWidth="1"/>
    <col min="7130" max="7130" width="7.140625" style="8" customWidth="1"/>
    <col min="7131" max="7131" width="6.7109375" style="8" customWidth="1"/>
    <col min="7132" max="7136" width="7.140625" style="8" customWidth="1"/>
    <col min="7137" max="7137" width="6.28515625" style="8" customWidth="1"/>
    <col min="7138" max="7138" width="4.85546875" style="8" customWidth="1"/>
    <col min="7139" max="7139" width="6.85546875" style="8" customWidth="1"/>
    <col min="7140" max="7140" width="7.28515625" style="8" customWidth="1"/>
    <col min="7141" max="7141" width="5.7109375" style="8" customWidth="1"/>
    <col min="7142" max="7383" width="9.140625" style="8"/>
    <col min="7384" max="7384" width="3.85546875" style="8" customWidth="1"/>
    <col min="7385" max="7385" width="33.7109375" style="8" customWidth="1"/>
    <col min="7386" max="7386" width="7.140625" style="8" customWidth="1"/>
    <col min="7387" max="7387" width="6.7109375" style="8" customWidth="1"/>
    <col min="7388" max="7392" width="7.140625" style="8" customWidth="1"/>
    <col min="7393" max="7393" width="6.28515625" style="8" customWidth="1"/>
    <col min="7394" max="7394" width="4.85546875" style="8" customWidth="1"/>
    <col min="7395" max="7395" width="6.85546875" style="8" customWidth="1"/>
    <col min="7396" max="7396" width="7.28515625" style="8" customWidth="1"/>
    <col min="7397" max="7397" width="5.7109375" style="8" customWidth="1"/>
    <col min="7398" max="7639" width="9.140625" style="8"/>
    <col min="7640" max="7640" width="3.85546875" style="8" customWidth="1"/>
    <col min="7641" max="7641" width="33.7109375" style="8" customWidth="1"/>
    <col min="7642" max="7642" width="7.140625" style="8" customWidth="1"/>
    <col min="7643" max="7643" width="6.7109375" style="8" customWidth="1"/>
    <col min="7644" max="7648" width="7.140625" style="8" customWidth="1"/>
    <col min="7649" max="7649" width="6.28515625" style="8" customWidth="1"/>
    <col min="7650" max="7650" width="4.85546875" style="8" customWidth="1"/>
    <col min="7651" max="7651" width="6.85546875" style="8" customWidth="1"/>
    <col min="7652" max="7652" width="7.28515625" style="8" customWidth="1"/>
    <col min="7653" max="7653" width="5.7109375" style="8" customWidth="1"/>
    <col min="7654" max="7895" width="9.140625" style="8"/>
    <col min="7896" max="7896" width="3.85546875" style="8" customWidth="1"/>
    <col min="7897" max="7897" width="33.7109375" style="8" customWidth="1"/>
    <col min="7898" max="7898" width="7.140625" style="8" customWidth="1"/>
    <col min="7899" max="7899" width="6.7109375" style="8" customWidth="1"/>
    <col min="7900" max="7904" width="7.140625" style="8" customWidth="1"/>
    <col min="7905" max="7905" width="6.28515625" style="8" customWidth="1"/>
    <col min="7906" max="7906" width="4.85546875" style="8" customWidth="1"/>
    <col min="7907" max="7907" width="6.85546875" style="8" customWidth="1"/>
    <col min="7908" max="7908" width="7.28515625" style="8" customWidth="1"/>
    <col min="7909" max="7909" width="5.7109375" style="8" customWidth="1"/>
    <col min="7910" max="8151" width="9.140625" style="8"/>
    <col min="8152" max="8152" width="3.85546875" style="8" customWidth="1"/>
    <col min="8153" max="8153" width="33.7109375" style="8" customWidth="1"/>
    <col min="8154" max="8154" width="7.140625" style="8" customWidth="1"/>
    <col min="8155" max="8155" width="6.7109375" style="8" customWidth="1"/>
    <col min="8156" max="8160" width="7.140625" style="8" customWidth="1"/>
    <col min="8161" max="8161" width="6.28515625" style="8" customWidth="1"/>
    <col min="8162" max="8162" width="4.85546875" style="8" customWidth="1"/>
    <col min="8163" max="8163" width="6.85546875" style="8" customWidth="1"/>
    <col min="8164" max="8164" width="7.28515625" style="8" customWidth="1"/>
    <col min="8165" max="8165" width="5.7109375" style="8" customWidth="1"/>
    <col min="8166" max="8407" width="9.140625" style="8"/>
    <col min="8408" max="8408" width="3.85546875" style="8" customWidth="1"/>
    <col min="8409" max="8409" width="33.7109375" style="8" customWidth="1"/>
    <col min="8410" max="8410" width="7.140625" style="8" customWidth="1"/>
    <col min="8411" max="8411" width="6.7109375" style="8" customWidth="1"/>
    <col min="8412" max="8416" width="7.140625" style="8" customWidth="1"/>
    <col min="8417" max="8417" width="6.28515625" style="8" customWidth="1"/>
    <col min="8418" max="8418" width="4.85546875" style="8" customWidth="1"/>
    <col min="8419" max="8419" width="6.85546875" style="8" customWidth="1"/>
    <col min="8420" max="8420" width="7.28515625" style="8" customWidth="1"/>
    <col min="8421" max="8421" width="5.7109375" style="8" customWidth="1"/>
    <col min="8422" max="8663" width="9.140625" style="8"/>
    <col min="8664" max="8664" width="3.85546875" style="8" customWidth="1"/>
    <col min="8665" max="8665" width="33.7109375" style="8" customWidth="1"/>
    <col min="8666" max="8666" width="7.140625" style="8" customWidth="1"/>
    <col min="8667" max="8667" width="6.7109375" style="8" customWidth="1"/>
    <col min="8668" max="8672" width="7.140625" style="8" customWidth="1"/>
    <col min="8673" max="8673" width="6.28515625" style="8" customWidth="1"/>
    <col min="8674" max="8674" width="4.85546875" style="8" customWidth="1"/>
    <col min="8675" max="8675" width="6.85546875" style="8" customWidth="1"/>
    <col min="8676" max="8676" width="7.28515625" style="8" customWidth="1"/>
    <col min="8677" max="8677" width="5.7109375" style="8" customWidth="1"/>
    <col min="8678" max="8919" width="9.140625" style="8"/>
    <col min="8920" max="8920" width="3.85546875" style="8" customWidth="1"/>
    <col min="8921" max="8921" width="33.7109375" style="8" customWidth="1"/>
    <col min="8922" max="8922" width="7.140625" style="8" customWidth="1"/>
    <col min="8923" max="8923" width="6.7109375" style="8" customWidth="1"/>
    <col min="8924" max="8928" width="7.140625" style="8" customWidth="1"/>
    <col min="8929" max="8929" width="6.28515625" style="8" customWidth="1"/>
    <col min="8930" max="8930" width="4.85546875" style="8" customWidth="1"/>
    <col min="8931" max="8931" width="6.85546875" style="8" customWidth="1"/>
    <col min="8932" max="8932" width="7.28515625" style="8" customWidth="1"/>
    <col min="8933" max="8933" width="5.7109375" style="8" customWidth="1"/>
    <col min="8934" max="9175" width="9.140625" style="8"/>
    <col min="9176" max="9176" width="3.85546875" style="8" customWidth="1"/>
    <col min="9177" max="9177" width="33.7109375" style="8" customWidth="1"/>
    <col min="9178" max="9178" width="7.140625" style="8" customWidth="1"/>
    <col min="9179" max="9179" width="6.7109375" style="8" customWidth="1"/>
    <col min="9180" max="9184" width="7.140625" style="8" customWidth="1"/>
    <col min="9185" max="9185" width="6.28515625" style="8" customWidth="1"/>
    <col min="9186" max="9186" width="4.85546875" style="8" customWidth="1"/>
    <col min="9187" max="9187" width="6.85546875" style="8" customWidth="1"/>
    <col min="9188" max="9188" width="7.28515625" style="8" customWidth="1"/>
    <col min="9189" max="9189" width="5.7109375" style="8" customWidth="1"/>
    <col min="9190" max="9431" width="9.140625" style="8"/>
    <col min="9432" max="9432" width="3.85546875" style="8" customWidth="1"/>
    <col min="9433" max="9433" width="33.7109375" style="8" customWidth="1"/>
    <col min="9434" max="9434" width="7.140625" style="8" customWidth="1"/>
    <col min="9435" max="9435" width="6.7109375" style="8" customWidth="1"/>
    <col min="9436" max="9440" width="7.140625" style="8" customWidth="1"/>
    <col min="9441" max="9441" width="6.28515625" style="8" customWidth="1"/>
    <col min="9442" max="9442" width="4.85546875" style="8" customWidth="1"/>
    <col min="9443" max="9443" width="6.85546875" style="8" customWidth="1"/>
    <col min="9444" max="9444" width="7.28515625" style="8" customWidth="1"/>
    <col min="9445" max="9445" width="5.7109375" style="8" customWidth="1"/>
    <col min="9446" max="9687" width="9.140625" style="8"/>
    <col min="9688" max="9688" width="3.85546875" style="8" customWidth="1"/>
    <col min="9689" max="9689" width="33.7109375" style="8" customWidth="1"/>
    <col min="9690" max="9690" width="7.140625" style="8" customWidth="1"/>
    <col min="9691" max="9691" width="6.7109375" style="8" customWidth="1"/>
    <col min="9692" max="9696" width="7.140625" style="8" customWidth="1"/>
    <col min="9697" max="9697" width="6.28515625" style="8" customWidth="1"/>
    <col min="9698" max="9698" width="4.85546875" style="8" customWidth="1"/>
    <col min="9699" max="9699" width="6.85546875" style="8" customWidth="1"/>
    <col min="9700" max="9700" width="7.28515625" style="8" customWidth="1"/>
    <col min="9701" max="9701" width="5.7109375" style="8" customWidth="1"/>
    <col min="9702" max="9943" width="9.140625" style="8"/>
    <col min="9944" max="9944" width="3.85546875" style="8" customWidth="1"/>
    <col min="9945" max="9945" width="33.7109375" style="8" customWidth="1"/>
    <col min="9946" max="9946" width="7.140625" style="8" customWidth="1"/>
    <col min="9947" max="9947" width="6.7109375" style="8" customWidth="1"/>
    <col min="9948" max="9952" width="7.140625" style="8" customWidth="1"/>
    <col min="9953" max="9953" width="6.28515625" style="8" customWidth="1"/>
    <col min="9954" max="9954" width="4.85546875" style="8" customWidth="1"/>
    <col min="9955" max="9955" width="6.85546875" style="8" customWidth="1"/>
    <col min="9956" max="9956" width="7.28515625" style="8" customWidth="1"/>
    <col min="9957" max="9957" width="5.7109375" style="8" customWidth="1"/>
    <col min="9958" max="10199" width="9.140625" style="8"/>
    <col min="10200" max="10200" width="3.85546875" style="8" customWidth="1"/>
    <col min="10201" max="10201" width="33.7109375" style="8" customWidth="1"/>
    <col min="10202" max="10202" width="7.140625" style="8" customWidth="1"/>
    <col min="10203" max="10203" width="6.7109375" style="8" customWidth="1"/>
    <col min="10204" max="10208" width="7.140625" style="8" customWidth="1"/>
    <col min="10209" max="10209" width="6.28515625" style="8" customWidth="1"/>
    <col min="10210" max="10210" width="4.85546875" style="8" customWidth="1"/>
    <col min="10211" max="10211" width="6.85546875" style="8" customWidth="1"/>
    <col min="10212" max="10212" width="7.28515625" style="8" customWidth="1"/>
    <col min="10213" max="10213" width="5.7109375" style="8" customWidth="1"/>
    <col min="10214" max="10455" width="9.140625" style="8"/>
    <col min="10456" max="10456" width="3.85546875" style="8" customWidth="1"/>
    <col min="10457" max="10457" width="33.7109375" style="8" customWidth="1"/>
    <col min="10458" max="10458" width="7.140625" style="8" customWidth="1"/>
    <col min="10459" max="10459" width="6.7109375" style="8" customWidth="1"/>
    <col min="10460" max="10464" width="7.140625" style="8" customWidth="1"/>
    <col min="10465" max="10465" width="6.28515625" style="8" customWidth="1"/>
    <col min="10466" max="10466" width="4.85546875" style="8" customWidth="1"/>
    <col min="10467" max="10467" width="6.85546875" style="8" customWidth="1"/>
    <col min="10468" max="10468" width="7.28515625" style="8" customWidth="1"/>
    <col min="10469" max="10469" width="5.7109375" style="8" customWidth="1"/>
    <col min="10470" max="10711" width="9.140625" style="8"/>
    <col min="10712" max="10712" width="3.85546875" style="8" customWidth="1"/>
    <col min="10713" max="10713" width="33.7109375" style="8" customWidth="1"/>
    <col min="10714" max="10714" width="7.140625" style="8" customWidth="1"/>
    <col min="10715" max="10715" width="6.7109375" style="8" customWidth="1"/>
    <col min="10716" max="10720" width="7.140625" style="8" customWidth="1"/>
    <col min="10721" max="10721" width="6.28515625" style="8" customWidth="1"/>
    <col min="10722" max="10722" width="4.85546875" style="8" customWidth="1"/>
    <col min="10723" max="10723" width="6.85546875" style="8" customWidth="1"/>
    <col min="10724" max="10724" width="7.28515625" style="8" customWidth="1"/>
    <col min="10725" max="10725" width="5.7109375" style="8" customWidth="1"/>
    <col min="10726" max="10967" width="9.140625" style="8"/>
    <col min="10968" max="10968" width="3.85546875" style="8" customWidth="1"/>
    <col min="10969" max="10969" width="33.7109375" style="8" customWidth="1"/>
    <col min="10970" max="10970" width="7.140625" style="8" customWidth="1"/>
    <col min="10971" max="10971" width="6.7109375" style="8" customWidth="1"/>
    <col min="10972" max="10976" width="7.140625" style="8" customWidth="1"/>
    <col min="10977" max="10977" width="6.28515625" style="8" customWidth="1"/>
    <col min="10978" max="10978" width="4.85546875" style="8" customWidth="1"/>
    <col min="10979" max="10979" width="6.85546875" style="8" customWidth="1"/>
    <col min="10980" max="10980" width="7.28515625" style="8" customWidth="1"/>
    <col min="10981" max="10981" width="5.7109375" style="8" customWidth="1"/>
    <col min="10982" max="11223" width="9.140625" style="8"/>
    <col min="11224" max="11224" width="3.85546875" style="8" customWidth="1"/>
    <col min="11225" max="11225" width="33.7109375" style="8" customWidth="1"/>
    <col min="11226" max="11226" width="7.140625" style="8" customWidth="1"/>
    <col min="11227" max="11227" width="6.7109375" style="8" customWidth="1"/>
    <col min="11228" max="11232" width="7.140625" style="8" customWidth="1"/>
    <col min="11233" max="11233" width="6.28515625" style="8" customWidth="1"/>
    <col min="11234" max="11234" width="4.85546875" style="8" customWidth="1"/>
    <col min="11235" max="11235" width="6.85546875" style="8" customWidth="1"/>
    <col min="11236" max="11236" width="7.28515625" style="8" customWidth="1"/>
    <col min="11237" max="11237" width="5.7109375" style="8" customWidth="1"/>
    <col min="11238" max="11479" width="9.140625" style="8"/>
    <col min="11480" max="11480" width="3.85546875" style="8" customWidth="1"/>
    <col min="11481" max="11481" width="33.7109375" style="8" customWidth="1"/>
    <col min="11482" max="11482" width="7.140625" style="8" customWidth="1"/>
    <col min="11483" max="11483" width="6.7109375" style="8" customWidth="1"/>
    <col min="11484" max="11488" width="7.140625" style="8" customWidth="1"/>
    <col min="11489" max="11489" width="6.28515625" style="8" customWidth="1"/>
    <col min="11490" max="11490" width="4.85546875" style="8" customWidth="1"/>
    <col min="11491" max="11491" width="6.85546875" style="8" customWidth="1"/>
    <col min="11492" max="11492" width="7.28515625" style="8" customWidth="1"/>
    <col min="11493" max="11493" width="5.7109375" style="8" customWidth="1"/>
    <col min="11494" max="11735" width="9.140625" style="8"/>
    <col min="11736" max="11736" width="3.85546875" style="8" customWidth="1"/>
    <col min="11737" max="11737" width="33.7109375" style="8" customWidth="1"/>
    <col min="11738" max="11738" width="7.140625" style="8" customWidth="1"/>
    <col min="11739" max="11739" width="6.7109375" style="8" customWidth="1"/>
    <col min="11740" max="11744" width="7.140625" style="8" customWidth="1"/>
    <col min="11745" max="11745" width="6.28515625" style="8" customWidth="1"/>
    <col min="11746" max="11746" width="4.85546875" style="8" customWidth="1"/>
    <col min="11747" max="11747" width="6.85546875" style="8" customWidth="1"/>
    <col min="11748" max="11748" width="7.28515625" style="8" customWidth="1"/>
    <col min="11749" max="11749" width="5.7109375" style="8" customWidth="1"/>
    <col min="11750" max="11991" width="9.140625" style="8"/>
    <col min="11992" max="11992" width="3.85546875" style="8" customWidth="1"/>
    <col min="11993" max="11993" width="33.7109375" style="8" customWidth="1"/>
    <col min="11994" max="11994" width="7.140625" style="8" customWidth="1"/>
    <col min="11995" max="11995" width="6.7109375" style="8" customWidth="1"/>
    <col min="11996" max="12000" width="7.140625" style="8" customWidth="1"/>
    <col min="12001" max="12001" width="6.28515625" style="8" customWidth="1"/>
    <col min="12002" max="12002" width="4.85546875" style="8" customWidth="1"/>
    <col min="12003" max="12003" width="6.85546875" style="8" customWidth="1"/>
    <col min="12004" max="12004" width="7.28515625" style="8" customWidth="1"/>
    <col min="12005" max="12005" width="5.7109375" style="8" customWidth="1"/>
    <col min="12006" max="12247" width="9.140625" style="8"/>
    <col min="12248" max="12248" width="3.85546875" style="8" customWidth="1"/>
    <col min="12249" max="12249" width="33.7109375" style="8" customWidth="1"/>
    <col min="12250" max="12250" width="7.140625" style="8" customWidth="1"/>
    <col min="12251" max="12251" width="6.7109375" style="8" customWidth="1"/>
    <col min="12252" max="12256" width="7.140625" style="8" customWidth="1"/>
    <col min="12257" max="12257" width="6.28515625" style="8" customWidth="1"/>
    <col min="12258" max="12258" width="4.85546875" style="8" customWidth="1"/>
    <col min="12259" max="12259" width="6.85546875" style="8" customWidth="1"/>
    <col min="12260" max="12260" width="7.28515625" style="8" customWidth="1"/>
    <col min="12261" max="12261" width="5.7109375" style="8" customWidth="1"/>
    <col min="12262" max="12503" width="9.140625" style="8"/>
    <col min="12504" max="12504" width="3.85546875" style="8" customWidth="1"/>
    <col min="12505" max="12505" width="33.7109375" style="8" customWidth="1"/>
    <col min="12506" max="12506" width="7.140625" style="8" customWidth="1"/>
    <col min="12507" max="12507" width="6.7109375" style="8" customWidth="1"/>
    <col min="12508" max="12512" width="7.140625" style="8" customWidth="1"/>
    <col min="12513" max="12513" width="6.28515625" style="8" customWidth="1"/>
    <col min="12514" max="12514" width="4.85546875" style="8" customWidth="1"/>
    <col min="12515" max="12515" width="6.85546875" style="8" customWidth="1"/>
    <col min="12516" max="12516" width="7.28515625" style="8" customWidth="1"/>
    <col min="12517" max="12517" width="5.7109375" style="8" customWidth="1"/>
    <col min="12518" max="12759" width="9.140625" style="8"/>
    <col min="12760" max="12760" width="3.85546875" style="8" customWidth="1"/>
    <col min="12761" max="12761" width="33.7109375" style="8" customWidth="1"/>
    <col min="12762" max="12762" width="7.140625" style="8" customWidth="1"/>
    <col min="12763" max="12763" width="6.7109375" style="8" customWidth="1"/>
    <col min="12764" max="12768" width="7.140625" style="8" customWidth="1"/>
    <col min="12769" max="12769" width="6.28515625" style="8" customWidth="1"/>
    <col min="12770" max="12770" width="4.85546875" style="8" customWidth="1"/>
    <col min="12771" max="12771" width="6.85546875" style="8" customWidth="1"/>
    <col min="12772" max="12772" width="7.28515625" style="8" customWidth="1"/>
    <col min="12773" max="12773" width="5.7109375" style="8" customWidth="1"/>
    <col min="12774" max="13015" width="9.140625" style="8"/>
    <col min="13016" max="13016" width="3.85546875" style="8" customWidth="1"/>
    <col min="13017" max="13017" width="33.7109375" style="8" customWidth="1"/>
    <col min="13018" max="13018" width="7.140625" style="8" customWidth="1"/>
    <col min="13019" max="13019" width="6.7109375" style="8" customWidth="1"/>
    <col min="13020" max="13024" width="7.140625" style="8" customWidth="1"/>
    <col min="13025" max="13025" width="6.28515625" style="8" customWidth="1"/>
    <col min="13026" max="13026" width="4.85546875" style="8" customWidth="1"/>
    <col min="13027" max="13027" width="6.85546875" style="8" customWidth="1"/>
    <col min="13028" max="13028" width="7.28515625" style="8" customWidth="1"/>
    <col min="13029" max="13029" width="5.7109375" style="8" customWidth="1"/>
    <col min="13030" max="13271" width="9.140625" style="8"/>
    <col min="13272" max="13272" width="3.85546875" style="8" customWidth="1"/>
    <col min="13273" max="13273" width="33.7109375" style="8" customWidth="1"/>
    <col min="13274" max="13274" width="7.140625" style="8" customWidth="1"/>
    <col min="13275" max="13275" width="6.7109375" style="8" customWidth="1"/>
    <col min="13276" max="13280" width="7.140625" style="8" customWidth="1"/>
    <col min="13281" max="13281" width="6.28515625" style="8" customWidth="1"/>
    <col min="13282" max="13282" width="4.85546875" style="8" customWidth="1"/>
    <col min="13283" max="13283" width="6.85546875" style="8" customWidth="1"/>
    <col min="13284" max="13284" width="7.28515625" style="8" customWidth="1"/>
    <col min="13285" max="13285" width="5.7109375" style="8" customWidth="1"/>
    <col min="13286" max="13527" width="9.140625" style="8"/>
    <col min="13528" max="13528" width="3.85546875" style="8" customWidth="1"/>
    <col min="13529" max="13529" width="33.7109375" style="8" customWidth="1"/>
    <col min="13530" max="13530" width="7.140625" style="8" customWidth="1"/>
    <col min="13531" max="13531" width="6.7109375" style="8" customWidth="1"/>
    <col min="13532" max="13536" width="7.140625" style="8" customWidth="1"/>
    <col min="13537" max="13537" width="6.28515625" style="8" customWidth="1"/>
    <col min="13538" max="13538" width="4.85546875" style="8" customWidth="1"/>
    <col min="13539" max="13539" width="6.85546875" style="8" customWidth="1"/>
    <col min="13540" max="13540" width="7.28515625" style="8" customWidth="1"/>
    <col min="13541" max="13541" width="5.7109375" style="8" customWidth="1"/>
    <col min="13542" max="13783" width="9.140625" style="8"/>
    <col min="13784" max="13784" width="3.85546875" style="8" customWidth="1"/>
    <col min="13785" max="13785" width="33.7109375" style="8" customWidth="1"/>
    <col min="13786" max="13786" width="7.140625" style="8" customWidth="1"/>
    <col min="13787" max="13787" width="6.7109375" style="8" customWidth="1"/>
    <col min="13788" max="13792" width="7.140625" style="8" customWidth="1"/>
    <col min="13793" max="13793" width="6.28515625" style="8" customWidth="1"/>
    <col min="13794" max="13794" width="4.85546875" style="8" customWidth="1"/>
    <col min="13795" max="13795" width="6.85546875" style="8" customWidth="1"/>
    <col min="13796" max="13796" width="7.28515625" style="8" customWidth="1"/>
    <col min="13797" max="13797" width="5.7109375" style="8" customWidth="1"/>
    <col min="13798" max="14039" width="9.140625" style="8"/>
    <col min="14040" max="14040" width="3.85546875" style="8" customWidth="1"/>
    <col min="14041" max="14041" width="33.7109375" style="8" customWidth="1"/>
    <col min="14042" max="14042" width="7.140625" style="8" customWidth="1"/>
    <col min="14043" max="14043" width="6.7109375" style="8" customWidth="1"/>
    <col min="14044" max="14048" width="7.140625" style="8" customWidth="1"/>
    <col min="14049" max="14049" width="6.28515625" style="8" customWidth="1"/>
    <col min="14050" max="14050" width="4.85546875" style="8" customWidth="1"/>
    <col min="14051" max="14051" width="6.85546875" style="8" customWidth="1"/>
    <col min="14052" max="14052" width="7.28515625" style="8" customWidth="1"/>
    <col min="14053" max="14053" width="5.7109375" style="8" customWidth="1"/>
    <col min="14054" max="14295" width="9.140625" style="8"/>
    <col min="14296" max="14296" width="3.85546875" style="8" customWidth="1"/>
    <col min="14297" max="14297" width="33.7109375" style="8" customWidth="1"/>
    <col min="14298" max="14298" width="7.140625" style="8" customWidth="1"/>
    <col min="14299" max="14299" width="6.7109375" style="8" customWidth="1"/>
    <col min="14300" max="14304" width="7.140625" style="8" customWidth="1"/>
    <col min="14305" max="14305" width="6.28515625" style="8" customWidth="1"/>
    <col min="14306" max="14306" width="4.85546875" style="8" customWidth="1"/>
    <col min="14307" max="14307" width="6.85546875" style="8" customWidth="1"/>
    <col min="14308" max="14308" width="7.28515625" style="8" customWidth="1"/>
    <col min="14309" max="14309" width="5.7109375" style="8" customWidth="1"/>
    <col min="14310" max="14551" width="9.140625" style="8"/>
    <col min="14552" max="14552" width="3.85546875" style="8" customWidth="1"/>
    <col min="14553" max="14553" width="33.7109375" style="8" customWidth="1"/>
    <col min="14554" max="14554" width="7.140625" style="8" customWidth="1"/>
    <col min="14555" max="14555" width="6.7109375" style="8" customWidth="1"/>
    <col min="14556" max="14560" width="7.140625" style="8" customWidth="1"/>
    <col min="14561" max="14561" width="6.28515625" style="8" customWidth="1"/>
    <col min="14562" max="14562" width="4.85546875" style="8" customWidth="1"/>
    <col min="14563" max="14563" width="6.85546875" style="8" customWidth="1"/>
    <col min="14564" max="14564" width="7.28515625" style="8" customWidth="1"/>
    <col min="14565" max="14565" width="5.7109375" style="8" customWidth="1"/>
    <col min="14566" max="14807" width="9.140625" style="8"/>
    <col min="14808" max="14808" width="3.85546875" style="8" customWidth="1"/>
    <col min="14809" max="14809" width="33.7109375" style="8" customWidth="1"/>
    <col min="14810" max="14810" width="7.140625" style="8" customWidth="1"/>
    <col min="14811" max="14811" width="6.7109375" style="8" customWidth="1"/>
    <col min="14812" max="14816" width="7.140625" style="8" customWidth="1"/>
    <col min="14817" max="14817" width="6.28515625" style="8" customWidth="1"/>
    <col min="14818" max="14818" width="4.85546875" style="8" customWidth="1"/>
    <col min="14819" max="14819" width="6.85546875" style="8" customWidth="1"/>
    <col min="14820" max="14820" width="7.28515625" style="8" customWidth="1"/>
    <col min="14821" max="14821" width="5.7109375" style="8" customWidth="1"/>
    <col min="14822" max="15063" width="9.140625" style="8"/>
    <col min="15064" max="15064" width="3.85546875" style="8" customWidth="1"/>
    <col min="15065" max="15065" width="33.7109375" style="8" customWidth="1"/>
    <col min="15066" max="15066" width="7.140625" style="8" customWidth="1"/>
    <col min="15067" max="15067" width="6.7109375" style="8" customWidth="1"/>
    <col min="15068" max="15072" width="7.140625" style="8" customWidth="1"/>
    <col min="15073" max="15073" width="6.28515625" style="8" customWidth="1"/>
    <col min="15074" max="15074" width="4.85546875" style="8" customWidth="1"/>
    <col min="15075" max="15075" width="6.85546875" style="8" customWidth="1"/>
    <col min="15076" max="15076" width="7.28515625" style="8" customWidth="1"/>
    <col min="15077" max="15077" width="5.7109375" style="8" customWidth="1"/>
    <col min="15078" max="15319" width="9.140625" style="8"/>
    <col min="15320" max="15320" width="3.85546875" style="8" customWidth="1"/>
    <col min="15321" max="15321" width="33.7109375" style="8" customWidth="1"/>
    <col min="15322" max="15322" width="7.140625" style="8" customWidth="1"/>
    <col min="15323" max="15323" width="6.7109375" style="8" customWidth="1"/>
    <col min="15324" max="15328" width="7.140625" style="8" customWidth="1"/>
    <col min="15329" max="15329" width="6.28515625" style="8" customWidth="1"/>
    <col min="15330" max="15330" width="4.85546875" style="8" customWidth="1"/>
    <col min="15331" max="15331" width="6.85546875" style="8" customWidth="1"/>
    <col min="15332" max="15332" width="7.28515625" style="8" customWidth="1"/>
    <col min="15333" max="15333" width="5.7109375" style="8" customWidth="1"/>
    <col min="15334" max="15575" width="9.140625" style="8"/>
    <col min="15576" max="15576" width="3.85546875" style="8" customWidth="1"/>
    <col min="15577" max="15577" width="33.7109375" style="8" customWidth="1"/>
    <col min="15578" max="15578" width="7.140625" style="8" customWidth="1"/>
    <col min="15579" max="15579" width="6.7109375" style="8" customWidth="1"/>
    <col min="15580" max="15584" width="7.140625" style="8" customWidth="1"/>
    <col min="15585" max="15585" width="6.28515625" style="8" customWidth="1"/>
    <col min="15586" max="15586" width="4.85546875" style="8" customWidth="1"/>
    <col min="15587" max="15587" width="6.85546875" style="8" customWidth="1"/>
    <col min="15588" max="15588" width="7.28515625" style="8" customWidth="1"/>
    <col min="15589" max="15589" width="5.7109375" style="8" customWidth="1"/>
    <col min="15590" max="15831" width="9.140625" style="8"/>
    <col min="15832" max="15832" width="3.85546875" style="8" customWidth="1"/>
    <col min="15833" max="15833" width="33.7109375" style="8" customWidth="1"/>
    <col min="15834" max="15834" width="7.140625" style="8" customWidth="1"/>
    <col min="15835" max="15835" width="6.7109375" style="8" customWidth="1"/>
    <col min="15836" max="15840" width="7.140625" style="8" customWidth="1"/>
    <col min="15841" max="15841" width="6.28515625" style="8" customWidth="1"/>
    <col min="15842" max="15842" width="4.85546875" style="8" customWidth="1"/>
    <col min="15843" max="15843" width="6.85546875" style="8" customWidth="1"/>
    <col min="15844" max="15844" width="7.28515625" style="8" customWidth="1"/>
    <col min="15845" max="15845" width="5.7109375" style="8" customWidth="1"/>
    <col min="15846" max="16087" width="9.140625" style="8"/>
    <col min="16088" max="16088" width="3.85546875" style="8" customWidth="1"/>
    <col min="16089" max="16089" width="33.7109375" style="8" customWidth="1"/>
    <col min="16090" max="16090" width="7.140625" style="8" customWidth="1"/>
    <col min="16091" max="16091" width="6.7109375" style="8" customWidth="1"/>
    <col min="16092" max="16096" width="7.140625" style="8" customWidth="1"/>
    <col min="16097" max="16097" width="6.28515625" style="8" customWidth="1"/>
    <col min="16098" max="16098" width="4.85546875" style="8" customWidth="1"/>
    <col min="16099" max="16099" width="6.85546875" style="8" customWidth="1"/>
    <col min="16100" max="16100" width="7.28515625" style="8" customWidth="1"/>
    <col min="16101" max="16101" width="5.7109375" style="8" customWidth="1"/>
    <col min="16102" max="16343" width="9.140625" style="8"/>
    <col min="16344" max="16384" width="10.28515625" style="8" customWidth="1"/>
  </cols>
  <sheetData>
    <row r="1" spans="1:220" ht="36.75" customHeight="1">
      <c r="A1" s="1536" t="s">
        <v>341</v>
      </c>
      <c r="B1" s="1536"/>
      <c r="C1" s="1536"/>
      <c r="D1" s="1536"/>
      <c r="E1" s="1536"/>
      <c r="F1" s="1536"/>
      <c r="G1" s="1536"/>
      <c r="H1" s="1536"/>
      <c r="I1" s="1536"/>
    </row>
    <row r="2" spans="1:220" ht="18.75">
      <c r="C2" s="141"/>
      <c r="D2" s="141"/>
    </row>
    <row r="3" spans="1:220">
      <c r="A3" s="1719" t="s">
        <v>441</v>
      </c>
      <c r="B3" s="1719"/>
      <c r="C3" s="1719"/>
      <c r="D3" s="1719"/>
      <c r="E3" s="1719"/>
      <c r="F3" s="1719"/>
      <c r="G3" s="1719"/>
      <c r="H3" s="1719"/>
      <c r="I3" s="1719"/>
    </row>
    <row r="4" spans="1:220">
      <c r="A4" s="1518" t="s">
        <v>2793</v>
      </c>
      <c r="B4" s="1518"/>
      <c r="C4" s="1518"/>
      <c r="D4" s="1518"/>
      <c r="E4" s="1518"/>
      <c r="F4" s="1518"/>
      <c r="G4" s="1518"/>
      <c r="H4" s="1518"/>
      <c r="I4" s="1518"/>
    </row>
    <row r="5" spans="1:220">
      <c r="A5" s="398"/>
      <c r="B5" s="398"/>
      <c r="C5" s="398"/>
      <c r="D5" s="398"/>
      <c r="E5" s="398"/>
      <c r="F5" s="398"/>
      <c r="G5" s="398"/>
      <c r="H5" s="398"/>
      <c r="I5" s="398"/>
    </row>
    <row r="6" spans="1:220" ht="27" customHeight="1">
      <c r="B6" s="1208" t="s">
        <v>35</v>
      </c>
      <c r="C6" s="1218" t="s">
        <v>2</v>
      </c>
      <c r="D6" s="1208" t="s">
        <v>735</v>
      </c>
      <c r="E6" s="1208" t="s">
        <v>3</v>
      </c>
      <c r="F6" s="1695" t="s">
        <v>2402</v>
      </c>
      <c r="G6" s="1697"/>
    </row>
    <row r="7" spans="1:220">
      <c r="B7" s="1209"/>
      <c r="C7" s="1219"/>
      <c r="D7" s="1209"/>
      <c r="E7" s="1209"/>
      <c r="F7" s="366" t="s">
        <v>904</v>
      </c>
      <c r="G7" s="366" t="s">
        <v>905</v>
      </c>
    </row>
    <row r="8" spans="1:220">
      <c r="B8" s="1695" t="s">
        <v>2542</v>
      </c>
      <c r="C8" s="1696"/>
      <c r="D8" s="1696"/>
      <c r="E8" s="1697"/>
      <c r="F8" s="1705" t="s">
        <v>2550</v>
      </c>
      <c r="G8" s="1706"/>
    </row>
    <row r="9" spans="1:220">
      <c r="B9" s="143" t="s">
        <v>40</v>
      </c>
      <c r="C9" s="112" t="s">
        <v>96</v>
      </c>
      <c r="D9" s="54" t="s">
        <v>302</v>
      </c>
      <c r="E9" s="130" t="s">
        <v>7</v>
      </c>
      <c r="F9" s="390">
        <f>_xlfn.XLOOKUP(M9,[1]VIII_CII_A_3_local1!$AI:$AI,[1]VIII_CII_A_3_local1!$T:$T)</f>
        <v>4.4673749999999997</v>
      </c>
      <c r="G9" s="167">
        <f>_xlfn.XLOOKUP(M9,[1]VIII_CII_A_3_local1!$AI:$AI,[1]VIII_CII_A_3_local1!$S:$S)</f>
        <v>4.7024999999999997</v>
      </c>
      <c r="I9" s="150"/>
      <c r="M9" s="761" t="s">
        <v>2184</v>
      </c>
      <c r="N9" s="101"/>
      <c r="O9" s="101"/>
      <c r="P9" s="144"/>
      <c r="Q9" s="144"/>
    </row>
    <row r="10" spans="1:220">
      <c r="B10" s="143" t="s">
        <v>41</v>
      </c>
      <c r="C10" s="112" t="s">
        <v>197</v>
      </c>
      <c r="D10" s="54" t="s">
        <v>302</v>
      </c>
      <c r="E10" s="130" t="s">
        <v>7</v>
      </c>
      <c r="F10" s="390">
        <f>_xlfn.XLOOKUP(M10,[1]VIII_CII_A_3_local1!$AI:$AI,[1]VIII_CII_A_3_local1!$T:$T)</f>
        <v>4.0206374999999994</v>
      </c>
      <c r="G10" s="167">
        <f>_xlfn.XLOOKUP(M10,[1]VIII_CII_A_3_local1!$AI:$AI,[1]VIII_CII_A_3_local1!$S:$S)</f>
        <v>4.2322499999999996</v>
      </c>
      <c r="M10" s="761" t="s">
        <v>2185</v>
      </c>
      <c r="N10" s="101"/>
      <c r="O10" s="101"/>
      <c r="P10" s="144"/>
      <c r="Q10" s="144"/>
    </row>
    <row r="11" spans="1:220" ht="25.5">
      <c r="B11" s="143" t="s">
        <v>42</v>
      </c>
      <c r="C11" s="112" t="s">
        <v>727</v>
      </c>
      <c r="D11" s="54" t="s">
        <v>302</v>
      </c>
      <c r="E11" s="130" t="s">
        <v>7</v>
      </c>
      <c r="F11" s="390">
        <f>_xlfn.XLOOKUP(M11,[1]VIII_CII_A_3_local1!$AI:$AI,[1]VIII_CII_A_3_local1!$T:$T)</f>
        <v>4.0206374999999994</v>
      </c>
      <c r="G11" s="167">
        <f>_xlfn.XLOOKUP(M11,[1]VIII_CII_A_3_local1!$AI:$AI,[1]VIII_CII_A_3_local1!$S:$S)</f>
        <v>4.2322499999999996</v>
      </c>
      <c r="M11" s="761" t="s">
        <v>2186</v>
      </c>
      <c r="N11" s="101"/>
      <c r="O11" s="101"/>
      <c r="P11" s="144"/>
      <c r="Q11" s="144"/>
    </row>
    <row r="12" spans="1:220" ht="25.5">
      <c r="B12" s="143" t="s">
        <v>44</v>
      </c>
      <c r="C12" s="112" t="s">
        <v>728</v>
      </c>
      <c r="D12" s="54" t="s">
        <v>302</v>
      </c>
      <c r="E12" s="130" t="s">
        <v>7</v>
      </c>
      <c r="F12" s="390">
        <f>_xlfn.XLOOKUP(M12,[1]VIII_CII_A_3_local1!$AI:$AI,[1]VIII_CII_A_3_local1!$T:$T)</f>
        <v>3.6641499999999994</v>
      </c>
      <c r="G12" s="167">
        <f>_xlfn.XLOOKUP(M12,[1]VIII_CII_A_3_local1!$AI:$AI,[1]VIII_CII_A_3_local1!$S:$S)</f>
        <v>3.8569999999999993</v>
      </c>
      <c r="M12" s="761" t="s">
        <v>2187</v>
      </c>
      <c r="N12" s="101"/>
      <c r="O12" s="101"/>
      <c r="P12" s="144"/>
      <c r="Q12" s="144"/>
    </row>
    <row r="13" spans="1:220" ht="17.25" customHeight="1">
      <c r="B13" s="143" t="s">
        <v>46</v>
      </c>
      <c r="C13" s="132" t="s">
        <v>729</v>
      </c>
      <c r="D13" s="54" t="s">
        <v>302</v>
      </c>
      <c r="E13" s="142" t="s">
        <v>7</v>
      </c>
      <c r="F13" s="390">
        <f>_xlfn.XLOOKUP(M13,[1]VIII_CII_A_3_local1!$AI:$AI,[1]VIII_CII_A_3_local1!$T:$T)</f>
        <v>3.5332874999999992</v>
      </c>
      <c r="G13" s="167">
        <f>_xlfn.XLOOKUP(M13,[1]VIII_CII_A_3_local1!$AI:$AI,[1]VIII_CII_A_3_local1!$S:$S)</f>
        <v>3.7192499999999993</v>
      </c>
      <c r="M13" s="761" t="s">
        <v>2188</v>
      </c>
      <c r="N13" s="101"/>
      <c r="O13" s="101"/>
      <c r="P13" s="144"/>
      <c r="Q13" s="144"/>
    </row>
    <row r="14" spans="1:220">
      <c r="B14" s="145" t="s">
        <v>48</v>
      </c>
      <c r="C14" s="132" t="s">
        <v>913</v>
      </c>
      <c r="D14" s="54" t="s">
        <v>302</v>
      </c>
      <c r="E14" s="130" t="s">
        <v>7</v>
      </c>
      <c r="F14" s="390">
        <f>_xlfn.XLOOKUP(M14,[1]VIII_CII_A_3_local1!$AI:$AI,[1]VIII_CII_A_3_local1!$T:$T)</f>
        <v>3.2718802816901404</v>
      </c>
      <c r="G14" s="167">
        <f>_xlfn.XLOOKUP(M14,[1]VIII_CII_A_3_local1!$AI:$AI,[1]VIII_CII_A_3_local1!$S:$S)</f>
        <v>3.4440845070422532</v>
      </c>
      <c r="M14" s="761" t="s">
        <v>2189</v>
      </c>
      <c r="N14" s="101"/>
      <c r="O14" s="101"/>
      <c r="P14" s="144"/>
      <c r="Q14" s="144"/>
    </row>
    <row r="15" spans="1:220">
      <c r="A15" s="30"/>
      <c r="B15" s="1695" t="s">
        <v>2543</v>
      </c>
      <c r="C15" s="1696"/>
      <c r="D15" s="1696"/>
      <c r="E15" s="1697"/>
      <c r="F15" s="1519" t="s">
        <v>19</v>
      </c>
      <c r="G15" s="1520"/>
      <c r="HA15" s="30"/>
      <c r="HB15" s="30"/>
      <c r="HC15" s="30"/>
      <c r="HD15" s="30"/>
      <c r="HE15" s="30"/>
      <c r="HF15" s="30"/>
      <c r="HG15" s="30"/>
      <c r="HH15" s="30"/>
      <c r="HI15" s="30"/>
      <c r="HJ15" s="30"/>
      <c r="HK15" s="30"/>
      <c r="HL15" s="30"/>
    </row>
    <row r="16" spans="1:220">
      <c r="B16" s="1495" t="s">
        <v>50</v>
      </c>
      <c r="C16" s="1502" t="s">
        <v>780</v>
      </c>
      <c r="D16" s="54" t="s">
        <v>736</v>
      </c>
      <c r="E16" s="130" t="s">
        <v>7</v>
      </c>
      <c r="F16" s="167">
        <f>_xlfn.XLOOKUP(M16,[1]VIII_CII_A_3_local1!$AI:$AI,[1]VIII_CII_A_3_local1!$T:$T)</f>
        <v>2.21024055</v>
      </c>
      <c r="G16" s="390">
        <f>_xlfn.XLOOKUP(M16,[1]VIII_CII_A_3_local1!$AI:$AI,[1]VIII_CII_A_3_local1!$S:$S)</f>
        <v>2.3265690000000001</v>
      </c>
      <c r="M16" s="769" t="s">
        <v>2190</v>
      </c>
    </row>
    <row r="17" spans="2:13">
      <c r="B17" s="1493"/>
      <c r="C17" s="1158"/>
      <c r="D17" s="54" t="s">
        <v>87</v>
      </c>
      <c r="E17" s="130" t="s">
        <v>7</v>
      </c>
      <c r="F17" s="167">
        <f>_xlfn.XLOOKUP(M17,[1]VIII_CII_A_3_local1!$AI:$AI,[1]VIII_CII_A_3_local1!$T:$T)</f>
        <v>2.1350180774999998</v>
      </c>
      <c r="G17" s="390">
        <f>_xlfn.XLOOKUP(M17,[1]VIII_CII_A_3_local1!$AI:$AI,[1]VIII_CII_A_3_local1!$S:$S)</f>
        <v>2.2473874499999997</v>
      </c>
      <c r="M17" s="769" t="s">
        <v>2191</v>
      </c>
    </row>
    <row r="18" spans="2:13">
      <c r="B18" s="1494"/>
      <c r="C18" s="1159"/>
      <c r="D18" s="54" t="s">
        <v>88</v>
      </c>
      <c r="E18" s="130" t="s">
        <v>7</v>
      </c>
      <c r="F18" s="167">
        <f>_xlfn.XLOOKUP(M18,[1]VIII_CII_A_3_local1!$AI:$AI,[1]VIII_CII_A_3_local1!$T:$T)</f>
        <v>1.9409255250000002</v>
      </c>
      <c r="G18" s="390">
        <f>_xlfn.XLOOKUP(M18,[1]VIII_CII_A_3_local1!$AI:$AI,[1]VIII_CII_A_3_local1!$S:$S)</f>
        <v>2.0430795000000002</v>
      </c>
      <c r="M18" s="769" t="s">
        <v>2192</v>
      </c>
    </row>
    <row r="19" spans="2:13" ht="12.75" customHeight="1">
      <c r="B19" s="1495" t="s">
        <v>52</v>
      </c>
      <c r="C19" s="1712" t="s">
        <v>732</v>
      </c>
      <c r="D19" s="54" t="s">
        <v>736</v>
      </c>
      <c r="E19" s="130" t="s">
        <v>7</v>
      </c>
      <c r="F19" s="167">
        <f>_xlfn.XLOOKUP(M19,[1]VIII_CII_A_3_local1!$AI:$AI,[1]VIII_CII_A_3_local1!$T:$T)</f>
        <v>2.1049909999999996</v>
      </c>
      <c r="G19" s="390">
        <f>_xlfn.XLOOKUP(M19,[1]VIII_CII_A_3_local1!$AI:$AI,[1]VIII_CII_A_3_local1!$S:$S)</f>
        <v>2.2157799999999996</v>
      </c>
      <c r="M19" s="769" t="s">
        <v>2193</v>
      </c>
    </row>
    <row r="20" spans="2:13" ht="14.25" customHeight="1">
      <c r="B20" s="1493"/>
      <c r="C20" s="1713"/>
      <c r="D20" s="54" t="s">
        <v>87</v>
      </c>
      <c r="E20" s="130" t="s">
        <v>7</v>
      </c>
      <c r="F20" s="167">
        <f>_xlfn.XLOOKUP(M20,[1]VIII_CII_A_3_local1!$AI:$AI,[1]VIII_CII_A_3_local1!$T:$T)</f>
        <v>2.0333505500000002</v>
      </c>
      <c r="G20" s="390">
        <f>_xlfn.XLOOKUP(M20,[1]VIII_CII_A_3_local1!$AI:$AI,[1]VIII_CII_A_3_local1!$S:$S)</f>
        <v>2.1403690000000002</v>
      </c>
      <c r="M20" s="769" t="s">
        <v>2194</v>
      </c>
    </row>
    <row r="21" spans="2:13" ht="15.75" customHeight="1">
      <c r="B21" s="1493"/>
      <c r="C21" s="1713"/>
      <c r="D21" s="54" t="s">
        <v>88</v>
      </c>
      <c r="E21" s="130" t="s">
        <v>7</v>
      </c>
      <c r="F21" s="167">
        <f>_xlfn.XLOOKUP(M21,[1]VIII_CII_A_3_local1!$AI:$AI,[1]VIII_CII_A_3_local1!$T:$T)</f>
        <v>1.8485004999999997</v>
      </c>
      <c r="G21" s="390">
        <f>_xlfn.XLOOKUP(M21,[1]VIII_CII_A_3_local1!$AI:$AI,[1]VIII_CII_A_3_local1!$S:$S)</f>
        <v>1.9457899999999997</v>
      </c>
      <c r="M21" s="769" t="s">
        <v>2195</v>
      </c>
    </row>
    <row r="22" spans="2:13">
      <c r="B22" s="1494"/>
      <c r="C22" s="1714"/>
      <c r="D22" s="54" t="s">
        <v>363</v>
      </c>
      <c r="E22" s="130" t="s">
        <v>7</v>
      </c>
      <c r="F22" s="167">
        <f>_xlfn.XLOOKUP(M22,[1]VIII_CII_A_3_local1!$AI:$AI,[1]VIII_CII_A_3_local1!$T:$T)</f>
        <v>1.6804549999999998</v>
      </c>
      <c r="G22" s="390">
        <f>_xlfn.XLOOKUP(M22,[1]VIII_CII_A_3_local1!$AI:$AI,[1]VIII_CII_A_3_local1!$S:$S)</f>
        <v>1.7688999999999999</v>
      </c>
      <c r="M22" s="769" t="s">
        <v>2196</v>
      </c>
    </row>
    <row r="23" spans="2:13">
      <c r="B23" s="1495" t="s">
        <v>54</v>
      </c>
      <c r="C23" s="1711" t="s">
        <v>733</v>
      </c>
      <c r="D23" s="54" t="s">
        <v>736</v>
      </c>
      <c r="E23" s="146" t="s">
        <v>7</v>
      </c>
      <c r="F23" s="167">
        <f>_xlfn.XLOOKUP(M23,[1]VIII_CII_A_3_local1!$AI:$AI,[1]VIII_CII_A_3_local1!$T:$T)</f>
        <v>2.1049909999999996</v>
      </c>
      <c r="G23" s="390">
        <f>_xlfn.XLOOKUP(M23,[1]VIII_CII_A_3_local1!$AI:$AI,[1]VIII_CII_A_3_local1!$S:$S)</f>
        <v>2.2157799999999996</v>
      </c>
      <c r="M23" s="769" t="s">
        <v>2197</v>
      </c>
    </row>
    <row r="24" spans="2:13">
      <c r="B24" s="1493"/>
      <c r="C24" s="1702"/>
      <c r="D24" s="54" t="s">
        <v>87</v>
      </c>
      <c r="E24" s="146" t="s">
        <v>7</v>
      </c>
      <c r="F24" s="167">
        <f>_xlfn.XLOOKUP(M24,[1]VIII_CII_A_3_local1!$AI:$AI,[1]VIII_CII_A_3_local1!$T:$T)</f>
        <v>2.0333505500000002</v>
      </c>
      <c r="G24" s="390">
        <f>_xlfn.XLOOKUP(M24,[1]VIII_CII_A_3_local1!$AI:$AI,[1]VIII_CII_A_3_local1!$S:$S)</f>
        <v>2.1403690000000002</v>
      </c>
      <c r="M24" s="769" t="s">
        <v>2198</v>
      </c>
    </row>
    <row r="25" spans="2:13">
      <c r="B25" s="1493"/>
      <c r="C25" s="1702"/>
      <c r="D25" s="54" t="s">
        <v>88</v>
      </c>
      <c r="E25" s="146" t="s">
        <v>7</v>
      </c>
      <c r="F25" s="167">
        <f>_xlfn.XLOOKUP(M25,[1]VIII_CII_A_3_local1!$AI:$AI,[1]VIII_CII_A_3_local1!$T:$T)</f>
        <v>1.8485004999999997</v>
      </c>
      <c r="G25" s="390">
        <f>_xlfn.XLOOKUP(M25,[1]VIII_CII_A_3_local1!$AI:$AI,[1]VIII_CII_A_3_local1!$S:$S)</f>
        <v>1.9457899999999997</v>
      </c>
      <c r="M25" s="769" t="s">
        <v>2199</v>
      </c>
    </row>
    <row r="26" spans="2:13">
      <c r="B26" s="1494"/>
      <c r="C26" s="1703"/>
      <c r="D26" s="54" t="s">
        <v>363</v>
      </c>
      <c r="E26" s="146" t="s">
        <v>7</v>
      </c>
      <c r="F26" s="167">
        <f>_xlfn.XLOOKUP(M26,[1]VIII_CII_A_3_local1!$AI:$AI,[1]VIII_CII_A_3_local1!$T:$T)</f>
        <v>1.6804549999999998</v>
      </c>
      <c r="G26" s="390">
        <f>_xlfn.XLOOKUP(M26,[1]VIII_CII_A_3_local1!$AI:$AI,[1]VIII_CII_A_3_local1!$S:$S)</f>
        <v>1.7688999999999999</v>
      </c>
      <c r="M26" s="769" t="s">
        <v>2200</v>
      </c>
    </row>
    <row r="27" spans="2:13" ht="12.75" customHeight="1">
      <c r="B27" s="1495" t="s">
        <v>242</v>
      </c>
      <c r="C27" s="1502" t="s">
        <v>995</v>
      </c>
      <c r="D27" s="54" t="s">
        <v>736</v>
      </c>
      <c r="E27" s="130" t="s">
        <v>32</v>
      </c>
      <c r="F27" s="167">
        <f>_xlfn.XLOOKUP(M27,[1]VIII_CII_A_3_local1!$AI:$AI,[1]VIII_CII_A_3_local1!$T:$T)</f>
        <v>1.5712254249999997</v>
      </c>
      <c r="G27" s="390">
        <f>_xlfn.XLOOKUP(M27,[1]VIII_CII_A_3_local1!$AI:$AI,[1]VIII_CII_A_3_local1!$S:$S)</f>
        <v>1.6539214999999998</v>
      </c>
      <c r="M27" s="769" t="s">
        <v>2201</v>
      </c>
    </row>
    <row r="28" spans="2:13">
      <c r="B28" s="1493"/>
      <c r="C28" s="1158"/>
      <c r="D28" s="54" t="s">
        <v>87</v>
      </c>
      <c r="E28" s="130" t="s">
        <v>32</v>
      </c>
      <c r="F28" s="167">
        <f>_xlfn.XLOOKUP(M28,[1]VIII_CII_A_3_local1!$AI:$AI,[1]VIII_CII_A_3_local1!$T:$T)</f>
        <v>1.5177509462499996</v>
      </c>
      <c r="G28" s="390">
        <f>_xlfn.XLOOKUP(M28,[1]VIII_CII_A_3_local1!$AI:$AI,[1]VIII_CII_A_3_local1!$S:$S)</f>
        <v>1.5976325749999998</v>
      </c>
      <c r="M28" s="769" t="s">
        <v>2202</v>
      </c>
    </row>
    <row r="29" spans="2:13">
      <c r="B29" s="1493"/>
      <c r="C29" s="1158"/>
      <c r="D29" s="54" t="s">
        <v>88</v>
      </c>
      <c r="E29" s="130" t="s">
        <v>32</v>
      </c>
      <c r="F29" s="167">
        <f>_xlfn.XLOOKUP(M29,[1]VIII_CII_A_3_local1!$AI:$AI,[1]VIII_CII_A_3_local1!$T:$T)</f>
        <v>1.4335309999999997</v>
      </c>
      <c r="G29" s="390">
        <f>_xlfn.XLOOKUP(M29,[1]VIII_CII_A_3_local1!$AI:$AI,[1]VIII_CII_A_3_local1!$S:$S)</f>
        <v>1.5089799999999998</v>
      </c>
      <c r="M29" s="769" t="s">
        <v>2203</v>
      </c>
    </row>
    <row r="30" spans="2:13">
      <c r="B30" s="1494"/>
      <c r="C30" s="1159"/>
      <c r="D30" s="54" t="s">
        <v>363</v>
      </c>
      <c r="E30" s="130" t="s">
        <v>32</v>
      </c>
      <c r="F30" s="167">
        <f>_xlfn.XLOOKUP(M30,[1]VIII_CII_A_3_local1!$AI:$AI,[1]VIII_CII_A_3_local1!$T:$T)</f>
        <v>1.4009507499999998</v>
      </c>
      <c r="G30" s="390">
        <f>_xlfn.XLOOKUP(M30,[1]VIII_CII_A_3_local1!$AI:$AI,[1]VIII_CII_A_3_local1!$S:$S)</f>
        <v>1.4746849999999998</v>
      </c>
      <c r="M30" s="769" t="s">
        <v>2204</v>
      </c>
    </row>
    <row r="31" spans="2:13">
      <c r="B31" s="1495" t="s">
        <v>243</v>
      </c>
      <c r="C31" s="1502" t="s">
        <v>994</v>
      </c>
      <c r="D31" s="54" t="s">
        <v>736</v>
      </c>
      <c r="E31" s="130" t="s">
        <v>33</v>
      </c>
      <c r="F31" s="167">
        <f>_xlfn.XLOOKUP(M31,[1]VIII_CII_A_3_local1!$AI:$AI,[1]VIII_CII_A_3_local1!$T:$T)</f>
        <v>1.50027219265</v>
      </c>
      <c r="G31" s="390">
        <f>_xlfn.XLOOKUP(M31,[1]VIII_CII_A_3_local1!$AI:$AI,[1]VIII_CII_A_3_local1!$S:$S)</f>
        <v>1.579233887</v>
      </c>
      <c r="M31" s="769" t="s">
        <v>2205</v>
      </c>
    </row>
    <row r="32" spans="2:13">
      <c r="B32" s="1493"/>
      <c r="C32" s="1158"/>
      <c r="D32" s="54" t="s">
        <v>87</v>
      </c>
      <c r="E32" s="130" t="s">
        <v>33</v>
      </c>
      <c r="F32" s="167">
        <f>_xlfn.XLOOKUP(M32,[1]VIII_CII_A_3_local1!$AI:$AI,[1]VIII_CII_A_3_local1!$T:$T)</f>
        <v>1.4337953544337498</v>
      </c>
      <c r="G32" s="390">
        <f>_xlfn.XLOOKUP(M32,[1]VIII_CII_A_3_local1!$AI:$AI,[1]VIII_CII_A_3_local1!$S:$S)</f>
        <v>1.5092582678249999</v>
      </c>
      <c r="M32" s="769" t="s">
        <v>2206</v>
      </c>
    </row>
    <row r="33" spans="2:13">
      <c r="B33" s="1493"/>
      <c r="C33" s="1158"/>
      <c r="D33" s="54" t="s">
        <v>88</v>
      </c>
      <c r="E33" s="130" t="s">
        <v>33</v>
      </c>
      <c r="F33" s="167">
        <f>_xlfn.XLOOKUP(M33,[1]VIII_CII_A_3_local1!$AI:$AI,[1]VIII_CII_A_3_local1!$T:$T)</f>
        <v>1.3542341009999996</v>
      </c>
      <c r="G33" s="390">
        <f>_xlfn.XLOOKUP(M33,[1]VIII_CII_A_3_local1!$AI:$AI,[1]VIII_CII_A_3_local1!$S:$S)</f>
        <v>1.4255095799999997</v>
      </c>
      <c r="M33" s="769" t="s">
        <v>2207</v>
      </c>
    </row>
    <row r="34" spans="2:13">
      <c r="B34" s="1494"/>
      <c r="C34" s="1159"/>
      <c r="D34" s="54" t="s">
        <v>363</v>
      </c>
      <c r="E34" s="130" t="s">
        <v>33</v>
      </c>
      <c r="F34" s="167">
        <f>_xlfn.XLOOKUP(M34,[1]VIII_CII_A_3_local1!$AI:$AI,[1]VIII_CII_A_3_local1!$T:$T)</f>
        <v>1.3165987679999998</v>
      </c>
      <c r="G34" s="390">
        <f>_xlfn.XLOOKUP(M34,[1]VIII_CII_A_3_local1!$AI:$AI,[1]VIII_CII_A_3_local1!$S:$S)</f>
        <v>1.3858934399999998</v>
      </c>
      <c r="M34" s="769" t="s">
        <v>2208</v>
      </c>
    </row>
    <row r="35" spans="2:13">
      <c r="B35" s="1495" t="s">
        <v>244</v>
      </c>
      <c r="C35" s="1542" t="s">
        <v>783</v>
      </c>
      <c r="D35" s="54" t="s">
        <v>87</v>
      </c>
      <c r="E35" s="130" t="s">
        <v>33</v>
      </c>
      <c r="F35" s="167">
        <f>_xlfn.XLOOKUP(M35,[1]VIII_CII_A_3_local1!$AI:$AI,[1]VIII_CII_A_3_local1!$T:$T)</f>
        <v>1.3621055867120624</v>
      </c>
      <c r="G35" s="390">
        <f>_xlfn.XLOOKUP(M35,[1]VIII_CII_A_3_local1!$AI:$AI,[1]VIII_CII_A_3_local1!$S:$S)</f>
        <v>1.4337953544337498</v>
      </c>
      <c r="M35" s="769" t="s">
        <v>2209</v>
      </c>
    </row>
    <row r="36" spans="2:13">
      <c r="B36" s="1493"/>
      <c r="C36" s="1282"/>
      <c r="D36" s="54" t="s">
        <v>88</v>
      </c>
      <c r="E36" s="130" t="s">
        <v>140</v>
      </c>
      <c r="F36" s="167">
        <f>_xlfn.XLOOKUP(M36,[1]VIII_CII_A_3_local1!$AI:$AI,[1]VIII_CII_A_3_local1!$T:$T)</f>
        <v>1.2865223959499996</v>
      </c>
      <c r="G36" s="390">
        <f>_xlfn.XLOOKUP(M36,[1]VIII_CII_A_3_local1!$AI:$AI,[1]VIII_CII_A_3_local1!$S:$S)</f>
        <v>1.3542341009999996</v>
      </c>
      <c r="M36" s="769" t="s">
        <v>2210</v>
      </c>
    </row>
    <row r="37" spans="2:13">
      <c r="B37" s="1494"/>
      <c r="C37" s="1283"/>
      <c r="D37" s="54" t="s">
        <v>363</v>
      </c>
      <c r="E37" s="130" t="s">
        <v>140</v>
      </c>
      <c r="F37" s="167">
        <f>_xlfn.XLOOKUP(M37,[1]VIII_CII_A_3_local1!$AI:$AI,[1]VIII_CII_A_3_local1!$T:$T)</f>
        <v>1.2507688295999997</v>
      </c>
      <c r="G37" s="390">
        <f>_xlfn.XLOOKUP(M37,[1]VIII_CII_A_3_local1!$AI:$AI,[1]VIII_CII_A_3_local1!$S:$S)</f>
        <v>1.3165987679999998</v>
      </c>
      <c r="M37" s="769" t="s">
        <v>2211</v>
      </c>
    </row>
    <row r="38" spans="2:13" ht="14.45" customHeight="1">
      <c r="B38" s="1715" t="s">
        <v>245</v>
      </c>
      <c r="C38" s="1502" t="s">
        <v>737</v>
      </c>
      <c r="D38" s="54" t="s">
        <v>736</v>
      </c>
      <c r="E38" s="130" t="s">
        <v>33</v>
      </c>
      <c r="F38" s="167">
        <f>_xlfn.XLOOKUP(M38,[1]VIII_CII_A_3_local1!$AI:$AI,[1]VIII_CII_A_3_local1!$T:$T)</f>
        <v>1.3621055867120624</v>
      </c>
      <c r="G38" s="390">
        <f>_xlfn.XLOOKUP(M38,[1]VIII_CII_A_3_local1!$AI:$AI,[1]VIII_CII_A_3_local1!$S:$S)</f>
        <v>1.4337953544337498</v>
      </c>
      <c r="M38" s="769" t="s">
        <v>2212</v>
      </c>
    </row>
    <row r="39" spans="2:13">
      <c r="B39" s="1715"/>
      <c r="C39" s="1158"/>
      <c r="D39" s="54" t="s">
        <v>87</v>
      </c>
      <c r="E39" s="130" t="s">
        <v>140</v>
      </c>
      <c r="F39" s="167">
        <f>_xlfn.XLOOKUP(M39,[1]VIII_CII_A_3_local1!$AI:$AI,[1]VIII_CII_A_3_local1!$T:$T)</f>
        <v>1.2865223959499996</v>
      </c>
      <c r="G39" s="390">
        <f>_xlfn.XLOOKUP(M39,[1]VIII_CII_A_3_local1!$AI:$AI,[1]VIII_CII_A_3_local1!$S:$S)</f>
        <v>1.3542341009999996</v>
      </c>
      <c r="M39" s="769" t="s">
        <v>2213</v>
      </c>
    </row>
    <row r="40" spans="2:13">
      <c r="B40" s="1715"/>
      <c r="C40" s="1159"/>
      <c r="D40" s="54" t="s">
        <v>363</v>
      </c>
      <c r="E40" s="130" t="s">
        <v>140</v>
      </c>
      <c r="F40" s="167">
        <f>_xlfn.XLOOKUP(M40,[1]VIII_CII_A_3_local1!$AI:$AI,[1]VIII_CII_A_3_local1!$T:$T)</f>
        <v>1.2507688295999997</v>
      </c>
      <c r="G40" s="390">
        <f>_xlfn.XLOOKUP(M40,[1]VIII_CII_A_3_local1!$AI:$AI,[1]VIII_CII_A_3_local1!$S:$S)</f>
        <v>1.3165987679999998</v>
      </c>
      <c r="M40" s="769" t="s">
        <v>2214</v>
      </c>
    </row>
    <row r="41" spans="2:13">
      <c r="B41" s="1709" t="s">
        <v>246</v>
      </c>
      <c r="C41" s="1542" t="s">
        <v>442</v>
      </c>
      <c r="D41" s="54" t="s">
        <v>87</v>
      </c>
      <c r="E41" s="130" t="s">
        <v>140</v>
      </c>
      <c r="F41" s="167">
        <f>_xlfn.XLOOKUP(M41,[1]VIII_CII_A_3_local1!$AI:$AI,[1]VIII_CII_A_3_local1!$T:$T)</f>
        <v>1.2865223959499996</v>
      </c>
      <c r="G41" s="390">
        <f>_xlfn.XLOOKUP(M41,[1]VIII_CII_A_3_local1!$AI:$AI,[1]VIII_CII_A_3_local1!$S:$S)</f>
        <v>1.3542341009999996</v>
      </c>
      <c r="M41" s="769" t="s">
        <v>2215</v>
      </c>
    </row>
    <row r="42" spans="2:13">
      <c r="B42" s="1709"/>
      <c r="C42" s="1283"/>
      <c r="D42" s="54" t="s">
        <v>363</v>
      </c>
      <c r="E42" s="130" t="s">
        <v>140</v>
      </c>
      <c r="F42" s="167">
        <f>_xlfn.XLOOKUP(M42,[1]VIII_CII_A_3_local1!$AI:$AI,[1]VIII_CII_A_3_local1!$T:$T)</f>
        <v>1.2507688295999997</v>
      </c>
      <c r="G42" s="390">
        <f>_xlfn.XLOOKUP(M42,[1]VIII_CII_A_3_local1!$AI:$AI,[1]VIII_CII_A_3_local1!$S:$S)</f>
        <v>1.3165987679999998</v>
      </c>
      <c r="M42" s="769" t="s">
        <v>2216</v>
      </c>
    </row>
    <row r="43" spans="2:13">
      <c r="B43" s="1710" t="s">
        <v>247</v>
      </c>
      <c r="C43" s="1542" t="s">
        <v>738</v>
      </c>
      <c r="D43" s="54" t="s">
        <v>87</v>
      </c>
      <c r="E43" s="130" t="s">
        <v>33</v>
      </c>
      <c r="F43" s="167">
        <f>_xlfn.XLOOKUP(M43,[1]VIII_CII_A_3_local1!$AI:$AI,[1]VIII_CII_A_3_local1!$T:$T)</f>
        <v>1.3621055867120624</v>
      </c>
      <c r="G43" s="390">
        <f>_xlfn.XLOOKUP(M43,[1]VIII_CII_A_3_local1!$AI:$AI,[1]VIII_CII_A_3_local1!$S:$S)</f>
        <v>1.4337953544337498</v>
      </c>
      <c r="M43" s="769" t="s">
        <v>2217</v>
      </c>
    </row>
    <row r="44" spans="2:13">
      <c r="B44" s="1710"/>
      <c r="C44" s="1283"/>
      <c r="D44" s="54" t="s">
        <v>88</v>
      </c>
      <c r="E44" s="130" t="s">
        <v>33</v>
      </c>
      <c r="F44" s="167">
        <f>_xlfn.XLOOKUP(M44,[1]VIII_CII_A_3_local1!$AI:$AI,[1]VIII_CII_A_3_local1!$T:$T)</f>
        <v>1.2865223959499996</v>
      </c>
      <c r="G44" s="390">
        <f>_xlfn.XLOOKUP(M44,[1]VIII_CII_A_3_local1!$AI:$AI,[1]VIII_CII_A_3_local1!$S:$S)</f>
        <v>1.3542341009999996</v>
      </c>
      <c r="M44" s="769" t="s">
        <v>2218</v>
      </c>
    </row>
    <row r="45" spans="2:13">
      <c r="B45" s="1710" t="s">
        <v>248</v>
      </c>
      <c r="C45" s="1542" t="s">
        <v>784</v>
      </c>
      <c r="D45" s="54" t="s">
        <v>87</v>
      </c>
      <c r="E45" s="130" t="s">
        <v>33</v>
      </c>
      <c r="F45" s="167">
        <f>_xlfn.XLOOKUP(M45,[1]VIII_CII_A_3_local1!$AI:$AI,[1]VIII_CII_A_3_local1!$T:$T)</f>
        <v>1.3621055867120624</v>
      </c>
      <c r="G45" s="390">
        <f>_xlfn.XLOOKUP(M45,[1]VIII_CII_A_3_local1!$AI:$AI,[1]VIII_CII_A_3_local1!$S:$S)</f>
        <v>1.4337953544337498</v>
      </c>
      <c r="M45" s="769" t="s">
        <v>2219</v>
      </c>
    </row>
    <row r="46" spans="2:13">
      <c r="B46" s="1710"/>
      <c r="C46" s="1283"/>
      <c r="D46" s="54" t="s">
        <v>88</v>
      </c>
      <c r="E46" s="130" t="s">
        <v>33</v>
      </c>
      <c r="F46" s="167">
        <f>_xlfn.XLOOKUP(M46,[1]VIII_CII_A_3_local1!$AI:$AI,[1]VIII_CII_A_3_local1!$T:$T)</f>
        <v>1.2865223959499996</v>
      </c>
      <c r="G46" s="390">
        <f>_xlfn.XLOOKUP(M46,[1]VIII_CII_A_3_local1!$AI:$AI,[1]VIII_CII_A_3_local1!$S:$S)</f>
        <v>1.3542341009999996</v>
      </c>
      <c r="M46" s="769" t="s">
        <v>2220</v>
      </c>
    </row>
    <row r="47" spans="2:13">
      <c r="B47" s="1710" t="s">
        <v>249</v>
      </c>
      <c r="C47" s="1542" t="s">
        <v>739</v>
      </c>
      <c r="D47" s="54" t="s">
        <v>87</v>
      </c>
      <c r="E47" s="130" t="s">
        <v>140</v>
      </c>
      <c r="F47" s="167">
        <f>_xlfn.XLOOKUP(M47,[1]VIII_CII_A_3_local1!$AI:$AI,[1]VIII_CII_A_3_local1!$T:$T)</f>
        <v>1.3621055867120624</v>
      </c>
      <c r="G47" s="390">
        <f>_xlfn.XLOOKUP(M47,[1]VIII_CII_A_3_local1!$AI:$AI,[1]VIII_CII_A_3_local1!$S:$S)</f>
        <v>1.4337953544337498</v>
      </c>
      <c r="M47" s="769" t="s">
        <v>2221</v>
      </c>
    </row>
    <row r="48" spans="2:13">
      <c r="B48" s="1710"/>
      <c r="C48" s="1283"/>
      <c r="D48" s="54" t="s">
        <v>88</v>
      </c>
      <c r="E48" s="130" t="s">
        <v>140</v>
      </c>
      <c r="F48" s="167">
        <f>_xlfn.XLOOKUP(M48,[1]VIII_CII_A_3_local1!$AI:$AI,[1]VIII_CII_A_3_local1!$T:$T)</f>
        <v>1.2865223959499996</v>
      </c>
      <c r="G48" s="390">
        <f>_xlfn.XLOOKUP(M48,[1]VIII_CII_A_3_local1!$AI:$AI,[1]VIII_CII_A_3_local1!$S:$S)</f>
        <v>1.3542341009999996</v>
      </c>
      <c r="M48" s="769" t="s">
        <v>2222</v>
      </c>
    </row>
    <row r="49" spans="2:208">
      <c r="B49" s="45" t="s">
        <v>250</v>
      </c>
      <c r="C49" s="130" t="s">
        <v>443</v>
      </c>
      <c r="D49" s="147"/>
      <c r="E49" s="130" t="s">
        <v>140</v>
      </c>
      <c r="F49" s="167">
        <f>_xlfn.XLOOKUP(M49,[1]VIII_CII_A_3_local1!$AI:$AI,[1]VIII_CII_A_3_local1!$T:$T)</f>
        <v>1.3621055867120624</v>
      </c>
      <c r="G49" s="390">
        <f>_xlfn.XLOOKUP(M49,[1]VIII_CII_A_3_local1!$AI:$AI,[1]VIII_CII_A_3_local1!$S:$S)</f>
        <v>1.4337953544337498</v>
      </c>
      <c r="M49" s="769" t="s">
        <v>2223</v>
      </c>
    </row>
    <row r="50" spans="2:208" ht="24.75" customHeight="1">
      <c r="B50" s="45" t="s">
        <v>251</v>
      </c>
      <c r="C50" s="54" t="s">
        <v>740</v>
      </c>
      <c r="D50" s="132"/>
      <c r="E50" s="130" t="s">
        <v>140</v>
      </c>
      <c r="F50" s="167">
        <f>_xlfn.XLOOKUP(M50,[1]VIII_CII_A_3_local1!$AI:$AI,[1]VIII_CII_A_3_local1!$T:$T)</f>
        <v>1.2667581956422178</v>
      </c>
      <c r="G50" s="390">
        <f>_xlfn.XLOOKUP(M50,[1]VIII_CII_A_3_local1!$AI:$AI,[1]VIII_CII_A_3_local1!$S:$S)</f>
        <v>1.3334296796233873</v>
      </c>
      <c r="M50" s="769" t="s">
        <v>2224</v>
      </c>
    </row>
    <row r="51" spans="2:208">
      <c r="B51" s="45" t="s">
        <v>253</v>
      </c>
      <c r="C51" s="130" t="s">
        <v>741</v>
      </c>
      <c r="D51" s="147"/>
      <c r="E51" s="130" t="s">
        <v>140</v>
      </c>
      <c r="F51" s="167">
        <f>_xlfn.XLOOKUP(M51,[1]VIII_CII_A_3_local1!$AI:$AI,[1]VIII_CII_A_3_local1!$T:$T)</f>
        <v>1.2865223959499996</v>
      </c>
      <c r="G51" s="390">
        <f>_xlfn.XLOOKUP(M51,[1]VIII_CII_A_3_local1!$AI:$AI,[1]VIII_CII_A_3_local1!$S:$S)</f>
        <v>1.3542341009999996</v>
      </c>
      <c r="M51" s="769" t="s">
        <v>2225</v>
      </c>
    </row>
    <row r="52" spans="2:208">
      <c r="B52" s="1710" t="s">
        <v>379</v>
      </c>
      <c r="C52" s="1542" t="s">
        <v>444</v>
      </c>
      <c r="D52" s="54" t="s">
        <v>87</v>
      </c>
      <c r="E52" s="130" t="s">
        <v>140</v>
      </c>
      <c r="F52" s="167">
        <f>_xlfn.XLOOKUP(M52,[1]VIII_CII_A_3_local1!$AI:$AI,[1]VIII_CII_A_3_local1!$T:$T)</f>
        <v>1.2865223959499996</v>
      </c>
      <c r="G52" s="390">
        <f>_xlfn.XLOOKUP(M52,[1]VIII_CII_A_3_local1!$AI:$AI,[1]VIII_CII_A_3_local1!$S:$S)</f>
        <v>1.3542341009999996</v>
      </c>
      <c r="M52" s="769" t="s">
        <v>2226</v>
      </c>
    </row>
    <row r="53" spans="2:208">
      <c r="B53" s="1710"/>
      <c r="C53" s="1283"/>
      <c r="D53" s="54" t="s">
        <v>363</v>
      </c>
      <c r="E53" s="130" t="s">
        <v>140</v>
      </c>
      <c r="F53" s="167">
        <f>_xlfn.XLOOKUP(M53,[1]VIII_CII_A_3_local1!$AI:$AI,[1]VIII_CII_A_3_local1!$T:$T)</f>
        <v>1.2507688295999997</v>
      </c>
      <c r="G53" s="390">
        <f>_xlfn.XLOOKUP(M53,[1]VIII_CII_A_3_local1!$AI:$AI,[1]VIII_CII_A_3_local1!$S:$S)</f>
        <v>1.3165987679999998</v>
      </c>
      <c r="M53" s="769" t="s">
        <v>2227</v>
      </c>
    </row>
    <row r="54" spans="2:208">
      <c r="B54" s="1710" t="s">
        <v>380</v>
      </c>
      <c r="C54" s="1542" t="s">
        <v>785</v>
      </c>
      <c r="D54" s="54" t="s">
        <v>87</v>
      </c>
      <c r="E54" s="130" t="s">
        <v>140</v>
      </c>
      <c r="F54" s="167">
        <f>_xlfn.XLOOKUP(M54,[1]VIII_CII_A_3_local1!$AI:$AI,[1]VIII_CII_A_3_local1!$T:$T)</f>
        <v>1.3621055867120624</v>
      </c>
      <c r="G54" s="390">
        <f>_xlfn.XLOOKUP(M54,[1]VIII_CII_A_3_local1!$AI:$AI,[1]VIII_CII_A_3_local1!$S:$S)</f>
        <v>1.4337953544337498</v>
      </c>
      <c r="M54" s="769" t="s">
        <v>2228</v>
      </c>
    </row>
    <row r="55" spans="2:208">
      <c r="B55" s="1710"/>
      <c r="C55" s="1283"/>
      <c r="D55" s="54" t="s">
        <v>88</v>
      </c>
      <c r="E55" s="130" t="s">
        <v>140</v>
      </c>
      <c r="F55" s="167">
        <f>_xlfn.XLOOKUP(M55,[1]VIII_CII_A_3_local1!$AI:$AI,[1]VIII_CII_A_3_local1!$T:$T)</f>
        <v>1.2865223959499996</v>
      </c>
      <c r="G55" s="390">
        <f>_xlfn.XLOOKUP(M55,[1]VIII_CII_A_3_local1!$AI:$AI,[1]VIII_CII_A_3_local1!$S:$S)</f>
        <v>1.3542341009999996</v>
      </c>
      <c r="M55" s="769" t="s">
        <v>2229</v>
      </c>
    </row>
    <row r="56" spans="2:208">
      <c r="B56" s="1710" t="s">
        <v>381</v>
      </c>
      <c r="C56" s="1542" t="s">
        <v>786</v>
      </c>
      <c r="D56" s="54" t="s">
        <v>87</v>
      </c>
      <c r="E56" s="130" t="s">
        <v>140</v>
      </c>
      <c r="F56" s="167">
        <f>_xlfn.XLOOKUP(M56,[1]VIII_CII_A_3_local1!$AI:$AI,[1]VIII_CII_A_3_local1!$T:$T)</f>
        <v>1.3621055867120624</v>
      </c>
      <c r="G56" s="390">
        <f>_xlfn.XLOOKUP(M56,[1]VIII_CII_A_3_local1!$AI:$AI,[1]VIII_CII_A_3_local1!$S:$S)</f>
        <v>1.4337953544337498</v>
      </c>
      <c r="M56" s="769" t="s">
        <v>2230</v>
      </c>
    </row>
    <row r="57" spans="2:208">
      <c r="B57" s="1710"/>
      <c r="C57" s="1283"/>
      <c r="D57" s="54" t="s">
        <v>88</v>
      </c>
      <c r="E57" s="142" t="s">
        <v>140</v>
      </c>
      <c r="F57" s="167">
        <f>_xlfn.XLOOKUP(M57,[1]VIII_CII_A_3_local1!$AI:$AI,[1]VIII_CII_A_3_local1!$T:$T)</f>
        <v>1.2865223959499996</v>
      </c>
      <c r="G57" s="390">
        <f>_xlfn.XLOOKUP(M57,[1]VIII_CII_A_3_local1!$AI:$AI,[1]VIII_CII_A_3_local1!$S:$S)</f>
        <v>1.3542341009999996</v>
      </c>
      <c r="I57" s="108"/>
      <c r="L57" s="74"/>
      <c r="M57" s="769" t="s">
        <v>2231</v>
      </c>
    </row>
    <row r="58" spans="2:208">
      <c r="B58" s="1715" t="s">
        <v>382</v>
      </c>
      <c r="C58" s="1542" t="s">
        <v>743</v>
      </c>
      <c r="D58" s="54" t="s">
        <v>87</v>
      </c>
      <c r="E58" s="142" t="s">
        <v>140</v>
      </c>
      <c r="F58" s="167">
        <f>_xlfn.XLOOKUP(M58,[1]VIII_CII_A_3_local1!$AI:$AI,[1]VIII_CII_A_3_local1!$T:$T)</f>
        <v>1.3621055867120624</v>
      </c>
      <c r="G58" s="390">
        <f>_xlfn.XLOOKUP(M58,[1]VIII_CII_A_3_local1!$AI:$AI,[1]VIII_CII_A_3_local1!$S:$S)</f>
        <v>1.4337953544337498</v>
      </c>
      <c r="I58" s="411"/>
      <c r="J58" s="411"/>
      <c r="K58" s="411"/>
      <c r="L58" s="411"/>
      <c r="M58" s="769" t="s">
        <v>2232</v>
      </c>
      <c r="N58" s="411"/>
      <c r="O58" s="411"/>
      <c r="P58" s="411"/>
      <c r="Q58" s="411"/>
    </row>
    <row r="59" spans="2:208">
      <c r="B59" s="1715"/>
      <c r="C59" s="1282"/>
      <c r="D59" s="54" t="s">
        <v>88</v>
      </c>
      <c r="E59" s="142" t="s">
        <v>140</v>
      </c>
      <c r="F59" s="167">
        <f>_xlfn.XLOOKUP(M59,[1]VIII_CII_A_3_local1!$AI:$AI,[1]VIII_CII_A_3_local1!$T:$T)</f>
        <v>1.2865223959499996</v>
      </c>
      <c r="G59" s="390">
        <f>_xlfn.XLOOKUP(M59,[1]VIII_CII_A_3_local1!$AI:$AI,[1]VIII_CII_A_3_local1!$S:$S)</f>
        <v>1.3542341009999996</v>
      </c>
      <c r="I59" s="411"/>
      <c r="J59" s="411"/>
      <c r="K59" s="411"/>
      <c r="L59" s="411"/>
      <c r="M59" s="769" t="s">
        <v>2233</v>
      </c>
      <c r="N59" s="411"/>
      <c r="O59" s="411"/>
      <c r="P59" s="411"/>
      <c r="Q59" s="411"/>
    </row>
    <row r="60" spans="2:208">
      <c r="B60" s="1715"/>
      <c r="C60" s="1282"/>
      <c r="D60" s="54" t="s">
        <v>458</v>
      </c>
      <c r="E60" s="142" t="s">
        <v>140</v>
      </c>
      <c r="F60" s="167">
        <f>_xlfn.XLOOKUP(M60,[1]VIII_CII_A_3_local1!$AI:$AI,[1]VIII_CII_A_3_local1!$T:$T)</f>
        <v>1.2729999999999999</v>
      </c>
      <c r="G60" s="390">
        <f>_xlfn.XLOOKUP(M60,[1]VIII_CII_A_3_local1!$AI:$AI,[1]VIII_CII_A_3_local1!$S:$S)</f>
        <v>1.34</v>
      </c>
      <c r="I60" s="411"/>
      <c r="J60" s="411"/>
      <c r="K60" s="411"/>
      <c r="L60" s="411"/>
      <c r="M60" s="769" t="s">
        <v>2234</v>
      </c>
      <c r="N60" s="411"/>
      <c r="O60" s="411"/>
      <c r="P60" s="411"/>
      <c r="Q60" s="411"/>
    </row>
    <row r="61" spans="2:208">
      <c r="B61" s="1715"/>
      <c r="C61" s="1283"/>
      <c r="D61" s="54" t="s">
        <v>742</v>
      </c>
      <c r="E61" s="142" t="s">
        <v>140</v>
      </c>
      <c r="F61" s="167">
        <f>_xlfn.XLOOKUP(M61,[1]VIII_CII_A_3_local1!$AI:$AI,[1]VIII_CII_A_3_local1!$T:$T)</f>
        <v>1.2507688295999997</v>
      </c>
      <c r="G61" s="390">
        <f>_xlfn.XLOOKUP(M61,[1]VIII_CII_A_3_local1!$AI:$AI,[1]VIII_CII_A_3_local1!$S:$S)</f>
        <v>1.3165987679999998</v>
      </c>
      <c r="M61" s="769" t="s">
        <v>2235</v>
      </c>
    </row>
    <row r="62" spans="2:208">
      <c r="B62" s="1715" t="s">
        <v>383</v>
      </c>
      <c r="C62" s="1542" t="s">
        <v>787</v>
      </c>
      <c r="D62" s="54" t="s">
        <v>87</v>
      </c>
      <c r="E62" s="142" t="s">
        <v>140</v>
      </c>
      <c r="F62" s="167">
        <f>_xlfn.XLOOKUP(M62,[1]VIII_CII_A_3_local1!$AI:$AI,[1]VIII_CII_A_3_local1!$T:$T)</f>
        <v>1.2507688295999997</v>
      </c>
      <c r="G62" s="390">
        <f>_xlfn.XLOOKUP(M62,[1]VIII_CII_A_3_local1!$AI:$AI,[1]VIII_CII_A_3_local1!$S:$S)</f>
        <v>1.3165987679999998</v>
      </c>
      <c r="M62" s="769" t="s">
        <v>2236</v>
      </c>
    </row>
    <row r="63" spans="2:208" ht="25.5">
      <c r="B63" s="1715"/>
      <c r="C63" s="1283"/>
      <c r="D63" s="54" t="s">
        <v>744</v>
      </c>
      <c r="E63" s="130" t="s">
        <v>140</v>
      </c>
      <c r="F63" s="167">
        <f>_xlfn.XLOOKUP(M63,[1]VIII_CII_A_3_local1!$AI:$AI,[1]VIII_CII_A_3_local1!$T:$T)</f>
        <v>1.1882303881199996</v>
      </c>
      <c r="G63" s="390">
        <f>_xlfn.XLOOKUP(M63,[1]VIII_CII_A_3_local1!$AI:$AI,[1]VIII_CII_A_3_local1!$S:$S)</f>
        <v>1.2507688295999997</v>
      </c>
      <c r="M63" s="769" t="s">
        <v>2237</v>
      </c>
    </row>
    <row r="64" spans="2:208" s="31" customFormat="1" ht="27.6" customHeight="1">
      <c r="B64" s="1720" t="s">
        <v>2551</v>
      </c>
      <c r="C64" s="1721"/>
      <c r="D64" s="1721"/>
      <c r="E64" s="1721"/>
      <c r="F64" s="1721"/>
      <c r="G64" s="1722"/>
      <c r="H64" s="1129"/>
      <c r="I64" s="1129"/>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c r="CO64" s="32"/>
      <c r="CP64" s="32"/>
      <c r="CQ64" s="32"/>
      <c r="CR64" s="32"/>
      <c r="CS64" s="32"/>
      <c r="CT64" s="32"/>
      <c r="CU64" s="32"/>
      <c r="CV64" s="32"/>
      <c r="CW64" s="32"/>
      <c r="CX64" s="32"/>
      <c r="CY64" s="32"/>
      <c r="CZ64" s="32"/>
      <c r="DA64" s="32"/>
      <c r="DB64" s="32"/>
      <c r="DC64" s="32"/>
      <c r="DD64" s="32"/>
      <c r="DE64" s="32"/>
      <c r="DF64" s="32"/>
      <c r="DG64" s="32"/>
      <c r="DH64" s="32"/>
      <c r="DI64" s="32"/>
      <c r="DJ64" s="32"/>
      <c r="DK64" s="32"/>
      <c r="DL64" s="32"/>
      <c r="DM64" s="32"/>
      <c r="DN64" s="32"/>
      <c r="DO64" s="32"/>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c r="GI64" s="32"/>
      <c r="GJ64" s="32"/>
      <c r="GK64" s="32"/>
      <c r="GL64" s="32"/>
      <c r="GM64" s="32"/>
      <c r="GN64" s="32"/>
      <c r="GO64" s="32"/>
      <c r="GP64" s="32"/>
      <c r="GQ64" s="32"/>
      <c r="GR64" s="32"/>
      <c r="GS64" s="32"/>
      <c r="GT64" s="32"/>
      <c r="GU64" s="32"/>
      <c r="GV64" s="32"/>
      <c r="GW64" s="32"/>
      <c r="GX64" s="32"/>
      <c r="GY64" s="32"/>
      <c r="GZ64" s="32"/>
    </row>
    <row r="65" spans="2:222" s="30" customFormat="1">
      <c r="B65" s="1716" t="s">
        <v>384</v>
      </c>
      <c r="C65" s="1309" t="s">
        <v>745</v>
      </c>
      <c r="D65" s="1088" t="s">
        <v>87</v>
      </c>
      <c r="E65" s="1091" t="s">
        <v>140</v>
      </c>
      <c r="F65" s="1707">
        <f>_xlfn.XLOOKUP(M65,[1]VIII_CII_A_3_local1!$AI:$AI,[1]VIII_CII_A_3_local1!$T:$T)</f>
        <v>1.9457899999999997</v>
      </c>
      <c r="G65" s="1708"/>
      <c r="H65" s="1116"/>
      <c r="I65" s="1116"/>
      <c r="M65" s="769" t="s">
        <v>2238</v>
      </c>
      <c r="HA65" s="8"/>
      <c r="HB65" s="8"/>
      <c r="HC65" s="8"/>
      <c r="HD65" s="8"/>
      <c r="HE65" s="8"/>
      <c r="HF65" s="8"/>
      <c r="HG65" s="8"/>
      <c r="HH65" s="8"/>
      <c r="HI65" s="8"/>
      <c r="HJ65" s="8"/>
      <c r="HK65" s="8"/>
      <c r="HL65" s="8"/>
      <c r="HM65" s="8"/>
      <c r="HN65" s="8"/>
    </row>
    <row r="66" spans="2:222" s="30" customFormat="1">
      <c r="B66" s="1717"/>
      <c r="C66" s="1310"/>
      <c r="D66" s="1088" t="s">
        <v>88</v>
      </c>
      <c r="E66" s="1091" t="s">
        <v>140</v>
      </c>
      <c r="F66" s="1707">
        <f>_xlfn.XLOOKUP(M66,[1]VIII_CII_A_3_local1!$AI:$AI,[1]VIII_CII_A_3_local1!$T:$T)</f>
        <v>1.7688999999999999</v>
      </c>
      <c r="G66" s="1708" t="s">
        <v>302</v>
      </c>
      <c r="H66" s="1116"/>
      <c r="I66" s="1116"/>
      <c r="M66" s="769" t="s">
        <v>2239</v>
      </c>
      <c r="HA66" s="8"/>
      <c r="HB66" s="8"/>
      <c r="HC66" s="8"/>
      <c r="HD66" s="8"/>
      <c r="HE66" s="8"/>
      <c r="HF66" s="8"/>
      <c r="HG66" s="8"/>
      <c r="HH66" s="8"/>
      <c r="HI66" s="8"/>
      <c r="HJ66" s="8"/>
      <c r="HK66" s="8"/>
      <c r="HL66" s="8"/>
      <c r="HM66" s="8"/>
      <c r="HN66" s="8"/>
    </row>
    <row r="67" spans="2:222" s="30" customFormat="1">
      <c r="B67" s="1718"/>
      <c r="C67" s="1311"/>
      <c r="D67" s="1088" t="s">
        <v>458</v>
      </c>
      <c r="E67" s="1091" t="s">
        <v>140</v>
      </c>
      <c r="F67" s="1707">
        <f>_xlfn.XLOOKUP(M67,[1]VIII_CII_A_3_local1!$AI:$AI,[1]VIII_CII_A_3_local1!$T:$T)</f>
        <v>1.6539214999999998</v>
      </c>
      <c r="G67" s="1708" t="s">
        <v>302</v>
      </c>
      <c r="H67" s="1116"/>
      <c r="I67" s="1116"/>
      <c r="M67" s="769" t="s">
        <v>2240</v>
      </c>
      <c r="HA67" s="8"/>
      <c r="HB67" s="8"/>
      <c r="HC67" s="8"/>
      <c r="HD67" s="8"/>
      <c r="HE67" s="8"/>
      <c r="HF67" s="8"/>
      <c r="HG67" s="8"/>
      <c r="HH67" s="8"/>
      <c r="HI67" s="8"/>
      <c r="HJ67" s="8"/>
      <c r="HK67" s="8"/>
      <c r="HL67" s="8"/>
      <c r="HM67" s="8"/>
      <c r="HN67" s="8"/>
    </row>
    <row r="68" spans="2:222" ht="28.35" customHeight="1">
      <c r="B68" s="1720" t="s">
        <v>2552</v>
      </c>
      <c r="C68" s="1721"/>
      <c r="D68" s="1721"/>
      <c r="E68" s="1721"/>
      <c r="F68" s="1721"/>
      <c r="G68" s="1722"/>
      <c r="H68" s="1116"/>
      <c r="I68" s="1116"/>
    </row>
    <row r="69" spans="2:222" s="32" customFormat="1">
      <c r="B69" s="1130" t="s">
        <v>385</v>
      </c>
      <c r="C69" s="1131" t="s">
        <v>446</v>
      </c>
      <c r="D69" s="1088" t="s">
        <v>302</v>
      </c>
      <c r="E69" s="1088" t="s">
        <v>140</v>
      </c>
      <c r="F69" s="1132">
        <f>_xlfn.XLOOKUP(M69,[1]VIII_CII_A_3_local1!$AI:$AI,[1]VIII_CII_A_3_local1!$T:$T)</f>
        <v>2.1267221830985914</v>
      </c>
      <c r="G69" s="1132">
        <f>_xlfn.XLOOKUP(M69,[1]VIII_CII_A_3_local1!$AI:$AI,[1]VIII_CII_A_3_local1!$S:$S)</f>
        <v>2.2386549295774647</v>
      </c>
      <c r="H69" s="1129"/>
      <c r="I69" s="1129"/>
      <c r="M69" s="769" t="s">
        <v>2241</v>
      </c>
      <c r="HA69" s="31"/>
      <c r="HB69" s="31"/>
      <c r="HC69" s="31"/>
      <c r="HD69" s="31"/>
      <c r="HE69" s="31"/>
      <c r="HF69" s="31"/>
      <c r="HG69" s="31"/>
      <c r="HH69" s="31"/>
      <c r="HI69" s="31"/>
      <c r="HJ69" s="31"/>
      <c r="HK69" s="31"/>
      <c r="HL69" s="31"/>
      <c r="HM69" s="31"/>
      <c r="HN69" s="31"/>
    </row>
    <row r="70" spans="2:222" s="32" customFormat="1">
      <c r="B70" s="145" t="s">
        <v>386</v>
      </c>
      <c r="C70" s="112" t="s">
        <v>447</v>
      </c>
      <c r="D70" s="54" t="s">
        <v>302</v>
      </c>
      <c r="E70" s="54" t="s">
        <v>140</v>
      </c>
      <c r="F70" s="399">
        <f>_xlfn.XLOOKUP(M70,[1]VIII_CII_A_3_local1!$AI:$AI,[1]VIII_CII_A_3_local1!$T:$T)</f>
        <v>2.0203860739436617</v>
      </c>
      <c r="G70" s="390">
        <f>_xlfn.XLOOKUP(M70,[1]VIII_CII_A_3_local1!$AI:$AI,[1]VIII_CII_A_3_local1!$S:$S)</f>
        <v>2.1267221830985914</v>
      </c>
      <c r="M70" s="769" t="s">
        <v>2242</v>
      </c>
      <c r="HA70" s="31"/>
      <c r="HB70" s="31"/>
      <c r="HC70" s="31"/>
      <c r="HD70" s="31"/>
      <c r="HE70" s="31"/>
      <c r="HF70" s="31"/>
      <c r="HG70" s="31"/>
      <c r="HH70" s="31"/>
      <c r="HI70" s="31"/>
      <c r="HJ70" s="31"/>
      <c r="HK70" s="31"/>
      <c r="HL70" s="31"/>
      <c r="HM70" s="31"/>
      <c r="HN70" s="31"/>
    </row>
    <row r="71" spans="2:222" s="30" customFormat="1">
      <c r="B71" s="145" t="s">
        <v>387</v>
      </c>
      <c r="C71" s="139" t="s">
        <v>746</v>
      </c>
      <c r="D71" s="54" t="s">
        <v>302</v>
      </c>
      <c r="E71" s="130" t="s">
        <v>140</v>
      </c>
      <c r="F71" s="389">
        <f>_xlfn.XLOOKUP(M71,[1]VIII_CII_A_3_local1!$AI:$AI,[1]VIII_CII_A_3_local1!$T:$T)</f>
        <v>2.0203860739436617</v>
      </c>
      <c r="G71" s="390">
        <f>_xlfn.XLOOKUP(M71,[1]VIII_CII_A_3_local1!$AI:$AI,[1]VIII_CII_A_3_local1!$S:$S)</f>
        <v>2.1267221830985914</v>
      </c>
      <c r="M71" s="769" t="s">
        <v>2243</v>
      </c>
      <c r="HA71" s="8"/>
      <c r="HB71" s="8"/>
      <c r="HC71" s="8"/>
      <c r="HD71" s="8"/>
      <c r="HE71" s="8"/>
      <c r="HF71" s="8"/>
      <c r="HG71" s="8"/>
      <c r="HH71" s="8"/>
      <c r="HI71" s="8"/>
      <c r="HJ71" s="8"/>
      <c r="HK71" s="8"/>
      <c r="HL71" s="8"/>
      <c r="HM71" s="8"/>
      <c r="HN71" s="8"/>
    </row>
    <row r="72" spans="2:222" s="30" customFormat="1">
      <c r="B72" s="145" t="s">
        <v>388</v>
      </c>
      <c r="C72" s="139" t="s">
        <v>448</v>
      </c>
      <c r="D72" s="54" t="s">
        <v>302</v>
      </c>
      <c r="E72" s="130" t="s">
        <v>140</v>
      </c>
      <c r="F72" s="389">
        <f>_xlfn.XLOOKUP(M72,[1]VIII_CII_A_3_local1!$AI:$AI,[1]VIII_CII_A_3_local1!$T:$T)</f>
        <v>1.3621055867120624</v>
      </c>
      <c r="G72" s="390">
        <f>_xlfn.XLOOKUP(M72,[1]VIII_CII_A_3_local1!$AI:$AI,[1]VIII_CII_A_3_local1!$S:$S)</f>
        <v>1.4337953544337498</v>
      </c>
      <c r="M72" s="769" t="s">
        <v>2244</v>
      </c>
      <c r="HA72" s="8"/>
      <c r="HB72" s="8"/>
      <c r="HC72" s="8"/>
      <c r="HD72" s="8"/>
      <c r="HE72" s="8"/>
      <c r="HF72" s="8"/>
      <c r="HG72" s="8"/>
      <c r="HH72" s="8"/>
      <c r="HI72" s="8"/>
      <c r="HJ72" s="8"/>
      <c r="HK72" s="8"/>
      <c r="HL72" s="8"/>
      <c r="HM72" s="8"/>
      <c r="HN72" s="8"/>
    </row>
    <row r="73" spans="2:222" s="74" customFormat="1">
      <c r="B73" s="145" t="s">
        <v>389</v>
      </c>
      <c r="C73" s="139" t="s">
        <v>449</v>
      </c>
      <c r="D73" s="54" t="s">
        <v>302</v>
      </c>
      <c r="E73" s="130" t="s">
        <v>140</v>
      </c>
      <c r="F73" s="389">
        <f>_xlfn.XLOOKUP(M73,[1]VIII_CII_A_3_local1!$AI:$AI,[1]VIII_CII_A_3_local1!$T:$T)</f>
        <v>1.2729999999999999</v>
      </c>
      <c r="G73" s="390">
        <f>_xlfn.XLOOKUP(M73,[1]VIII_CII_A_3_local1!$AI:$AI,[1]VIII_CII_A_3_local1!$S:$S)</f>
        <v>1.34</v>
      </c>
      <c r="H73" s="30"/>
      <c r="I73" s="30"/>
      <c r="J73" s="30"/>
      <c r="K73" s="30"/>
      <c r="M73" s="769" t="s">
        <v>2245</v>
      </c>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8"/>
      <c r="HB73" s="8"/>
      <c r="HC73" s="8"/>
      <c r="HD73" s="8"/>
      <c r="HE73" s="8"/>
      <c r="HF73" s="8"/>
      <c r="HG73" s="8"/>
      <c r="HH73" s="8"/>
      <c r="HI73" s="8"/>
      <c r="HJ73" s="8"/>
      <c r="HK73" s="8"/>
      <c r="HL73" s="8"/>
      <c r="HM73" s="8"/>
      <c r="HN73" s="8"/>
    </row>
    <row r="74" spans="2:222" s="74" customFormat="1">
      <c r="B74" s="145" t="s">
        <v>390</v>
      </c>
      <c r="C74" s="139" t="s">
        <v>450</v>
      </c>
      <c r="D74" s="54" t="s">
        <v>302</v>
      </c>
      <c r="E74" s="130" t="s">
        <v>140</v>
      </c>
      <c r="F74" s="389">
        <f>_xlfn.XLOOKUP(M74,[1]VIII_CII_A_3_local1!$AI:$AI,[1]VIII_CII_A_3_local1!$T:$T)</f>
        <v>1.9193667702464785</v>
      </c>
      <c r="G74" s="390">
        <f>_xlfn.XLOOKUP(M74,[1]VIII_CII_A_3_local1!$AI:$AI,[1]VIII_CII_A_3_local1!$S:$S)</f>
        <v>2.0203860739436617</v>
      </c>
      <c r="H74" s="30"/>
      <c r="I74" s="30"/>
      <c r="J74" s="30"/>
      <c r="K74" s="30"/>
      <c r="M74" s="769" t="s">
        <v>2246</v>
      </c>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8"/>
      <c r="HB74" s="8"/>
      <c r="HC74" s="8"/>
      <c r="HD74" s="8"/>
      <c r="HE74" s="8"/>
      <c r="HF74" s="8"/>
      <c r="HG74" s="8"/>
      <c r="HH74" s="8"/>
      <c r="HI74" s="8"/>
      <c r="HJ74" s="8"/>
      <c r="HK74" s="8"/>
      <c r="HL74" s="8"/>
      <c r="HM74" s="8"/>
      <c r="HN74" s="8"/>
    </row>
    <row r="75" spans="2:222" s="74" customFormat="1">
      <c r="B75" s="145" t="s">
        <v>391</v>
      </c>
      <c r="C75" s="139" t="s">
        <v>451</v>
      </c>
      <c r="D75" s="54" t="s">
        <v>302</v>
      </c>
      <c r="E75" s="130" t="s">
        <v>140</v>
      </c>
      <c r="F75" s="389">
        <f>_xlfn.XLOOKUP(M75,[1]VIII_CII_A_3_local1!$AI:$AI,[1]VIII_CII_A_3_local1!$T:$T)</f>
        <v>1.9193667702464785</v>
      </c>
      <c r="G75" s="390">
        <f>_xlfn.XLOOKUP(M75,[1]VIII_CII_A_3_local1!$AI:$AI,[1]VIII_CII_A_3_local1!$S:$S)</f>
        <v>2.0203860739436617</v>
      </c>
      <c r="H75" s="30"/>
      <c r="I75" s="30"/>
      <c r="J75" s="30"/>
      <c r="K75" s="30"/>
      <c r="M75" s="769" t="s">
        <v>2247</v>
      </c>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8"/>
      <c r="HB75" s="8"/>
      <c r="HC75" s="8"/>
      <c r="HD75" s="8"/>
      <c r="HE75" s="8"/>
      <c r="HF75" s="8"/>
      <c r="HG75" s="8"/>
      <c r="HH75" s="8"/>
      <c r="HI75" s="8"/>
      <c r="HJ75" s="8"/>
      <c r="HK75" s="8"/>
      <c r="HL75" s="8"/>
      <c r="HM75" s="8"/>
      <c r="HN75" s="8"/>
    </row>
    <row r="76" spans="2:222" s="74" customFormat="1">
      <c r="B76" s="145" t="s">
        <v>392</v>
      </c>
      <c r="C76" s="139" t="s">
        <v>452</v>
      </c>
      <c r="D76" s="54" t="s">
        <v>302</v>
      </c>
      <c r="E76" s="130" t="s">
        <v>140</v>
      </c>
      <c r="F76" s="389">
        <f>_xlfn.XLOOKUP(M76,[1]VIII_CII_A_3_local1!$AI:$AI,[1]VIII_CII_A_3_local1!$T:$T)</f>
        <v>1.3621055867120624</v>
      </c>
      <c r="G76" s="390">
        <f>_xlfn.XLOOKUP(M76,[1]VIII_CII_A_3_local1!$AI:$AI,[1]VIII_CII_A_3_local1!$S:$S)</f>
        <v>1.4337953544337498</v>
      </c>
      <c r="H76" s="30"/>
      <c r="I76" s="30"/>
      <c r="J76" s="30"/>
      <c r="K76" s="30"/>
      <c r="M76" s="769" t="s">
        <v>2248</v>
      </c>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8"/>
      <c r="HB76" s="8"/>
      <c r="HC76" s="8"/>
      <c r="HD76" s="8"/>
      <c r="HE76" s="8"/>
      <c r="HF76" s="8"/>
      <c r="HG76" s="8"/>
      <c r="HH76" s="8"/>
      <c r="HI76" s="8"/>
      <c r="HJ76" s="8"/>
      <c r="HK76" s="8"/>
      <c r="HL76" s="8"/>
      <c r="HM76" s="8"/>
      <c r="HN76" s="8"/>
    </row>
    <row r="77" spans="2:222" s="74" customFormat="1">
      <c r="B77" s="145" t="s">
        <v>393</v>
      </c>
      <c r="C77" s="139" t="s">
        <v>453</v>
      </c>
      <c r="D77" s="54" t="s">
        <v>302</v>
      </c>
      <c r="E77" s="130" t="s">
        <v>140</v>
      </c>
      <c r="F77" s="389">
        <f>_xlfn.XLOOKUP(M77,[1]VIII_CII_A_3_local1!$AI:$AI,[1]VIII_CII_A_3_local1!$T:$T)</f>
        <v>1.3621055867120624</v>
      </c>
      <c r="G77" s="390">
        <f>_xlfn.XLOOKUP(M77,[1]VIII_CII_A_3_local1!$AI:$AI,[1]VIII_CII_A_3_local1!$S:$S)</f>
        <v>1.4337953544337498</v>
      </c>
      <c r="H77" s="30"/>
      <c r="I77" s="30"/>
      <c r="J77" s="30"/>
      <c r="K77" s="30"/>
      <c r="M77" s="769" t="s">
        <v>2249</v>
      </c>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8"/>
      <c r="HB77" s="8"/>
      <c r="HC77" s="8"/>
      <c r="HD77" s="8"/>
      <c r="HE77" s="8"/>
      <c r="HF77" s="8"/>
      <c r="HG77" s="8"/>
      <c r="HH77" s="8"/>
      <c r="HI77" s="8"/>
      <c r="HJ77" s="8"/>
      <c r="HK77" s="8"/>
      <c r="HL77" s="8"/>
      <c r="HM77" s="8"/>
      <c r="HN77" s="8"/>
    </row>
    <row r="78" spans="2:222">
      <c r="B78" s="87" t="s">
        <v>10</v>
      </c>
    </row>
    <row r="79" spans="2:222">
      <c r="B79" s="87" t="s">
        <v>2484</v>
      </c>
    </row>
    <row r="80" spans="2:222" ht="27" customHeight="1">
      <c r="B80" s="1704" t="s">
        <v>2553</v>
      </c>
      <c r="C80" s="1704"/>
      <c r="D80" s="1704"/>
      <c r="E80" s="1704"/>
      <c r="F80" s="1704"/>
      <c r="G80" s="1704"/>
      <c r="H80" s="119"/>
      <c r="I80" s="119"/>
      <c r="J80" s="119"/>
    </row>
    <row r="81" spans="1:208" ht="82.5" customHeight="1">
      <c r="A81" s="87"/>
      <c r="B81" s="1226" t="s">
        <v>2850</v>
      </c>
      <c r="C81" s="1226"/>
      <c r="D81" s="1226"/>
      <c r="E81" s="1226"/>
      <c r="F81" s="1226"/>
      <c r="G81" s="1226"/>
      <c r="GX81" s="8"/>
      <c r="GY81" s="8"/>
      <c r="GZ81" s="8"/>
    </row>
    <row r="82" spans="1:208" ht="39" customHeight="1">
      <c r="B82" s="1486" t="s">
        <v>2756</v>
      </c>
      <c r="C82" s="1486"/>
      <c r="D82" s="1486"/>
      <c r="E82" s="1486"/>
      <c r="F82" s="1486"/>
      <c r="G82" s="1486"/>
    </row>
    <row r="83" spans="1:208" ht="28.35" customHeight="1">
      <c r="B83" s="1486" t="s">
        <v>2554</v>
      </c>
      <c r="C83" s="1486"/>
      <c r="D83" s="1486"/>
      <c r="E83" s="1486"/>
      <c r="F83" s="1486"/>
      <c r="G83" s="1486"/>
    </row>
    <row r="84" spans="1:208" ht="27.6" customHeight="1">
      <c r="B84" s="1486" t="s">
        <v>2502</v>
      </c>
      <c r="C84" s="1486"/>
      <c r="D84" s="1486"/>
      <c r="E84" s="1486"/>
      <c r="F84" s="1486"/>
      <c r="G84" s="1486"/>
    </row>
  </sheetData>
  <mergeCells count="56">
    <mergeCell ref="B54:B55"/>
    <mergeCell ref="B45:B46"/>
    <mergeCell ref="B47:B48"/>
    <mergeCell ref="B52:B53"/>
    <mergeCell ref="B81:G81"/>
    <mergeCell ref="C47:C48"/>
    <mergeCell ref="C52:C53"/>
    <mergeCell ref="C54:C55"/>
    <mergeCell ref="B80:G80"/>
    <mergeCell ref="B56:B57"/>
    <mergeCell ref="B58:B61"/>
    <mergeCell ref="B62:B63"/>
    <mergeCell ref="C56:C57"/>
    <mergeCell ref="C58:C61"/>
    <mergeCell ref="B68:G68"/>
    <mergeCell ref="B64:G64"/>
    <mergeCell ref="C62:C63"/>
    <mergeCell ref="B65:B67"/>
    <mergeCell ref="C65:C67"/>
    <mergeCell ref="A1:I1"/>
    <mergeCell ref="A3:I3"/>
    <mergeCell ref="D6:D7"/>
    <mergeCell ref="A4:I4"/>
    <mergeCell ref="E6:E7"/>
    <mergeCell ref="C6:C7"/>
    <mergeCell ref="F6:G6"/>
    <mergeCell ref="B6:B7"/>
    <mergeCell ref="B15:E15"/>
    <mergeCell ref="F15:G15"/>
    <mergeCell ref="B16:B18"/>
    <mergeCell ref="B23:B26"/>
    <mergeCell ref="B27:B30"/>
    <mergeCell ref="C41:C42"/>
    <mergeCell ref="C38:C40"/>
    <mergeCell ref="C16:C18"/>
    <mergeCell ref="C19:C22"/>
    <mergeCell ref="B19:B22"/>
    <mergeCell ref="B31:B34"/>
    <mergeCell ref="B35:B37"/>
    <mergeCell ref="B38:B40"/>
    <mergeCell ref="B8:E8"/>
    <mergeCell ref="F8:G8"/>
    <mergeCell ref="B82:G82"/>
    <mergeCell ref="B83:G83"/>
    <mergeCell ref="B84:G84"/>
    <mergeCell ref="F65:G65"/>
    <mergeCell ref="F66:G66"/>
    <mergeCell ref="F67:G67"/>
    <mergeCell ref="B41:B42"/>
    <mergeCell ref="B43:B44"/>
    <mergeCell ref="C23:C26"/>
    <mergeCell ref="C27:C30"/>
    <mergeCell ref="C31:C34"/>
    <mergeCell ref="C35:C37"/>
    <mergeCell ref="C45:C46"/>
    <mergeCell ref="C43:C44"/>
  </mergeCells>
  <phoneticPr fontId="71" type="noConversion"/>
  <pageMargins left="0.25" right="0.25" top="0.75" bottom="0.75" header="0.3" footer="0.3"/>
  <pageSetup paperSize="9" scale="91" firstPageNumber="154" fitToHeight="0" orientation="portrait" useFirstPageNumber="1" r:id="rId1"/>
  <headerFooter>
    <oddHeader>&amp;CDRAFT</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aie33">
    <tabColor rgb="FFFFFF00"/>
    <pageSetUpPr fitToPage="1"/>
  </sheetPr>
  <dimension ref="A1:HM81"/>
  <sheetViews>
    <sheetView topLeftCell="A41" zoomScale="70" zoomScaleNormal="70" workbookViewId="0">
      <selection activeCell="F66" sqref="F66"/>
    </sheetView>
  </sheetViews>
  <sheetFormatPr defaultColWidth="9" defaultRowHeight="12.75"/>
  <cols>
    <col min="1" max="1" width="3.85546875" style="87" customWidth="1"/>
    <col min="2" max="2" width="6.28515625" style="30" customWidth="1"/>
    <col min="3" max="3" width="38" style="74" customWidth="1"/>
    <col min="4" max="4" width="16.85546875" style="30" customWidth="1"/>
    <col min="5" max="5" width="9.140625" style="30"/>
    <col min="6" max="6" width="14.7109375" style="30" customWidth="1"/>
    <col min="7" max="7" width="10" style="30" bestFit="1" customWidth="1"/>
    <col min="8" max="9" width="9.140625" style="30"/>
    <col min="10" max="12" width="9" style="30" customWidth="1"/>
    <col min="13" max="13" width="9" style="30" hidden="1" customWidth="1"/>
    <col min="14" max="15" width="9" style="30" customWidth="1"/>
    <col min="16" max="204" width="9.140625" style="30"/>
    <col min="205" max="211" width="9.140625" style="8"/>
    <col min="212" max="212" width="3.85546875" style="8" customWidth="1"/>
    <col min="213" max="213" width="33.7109375" style="8" customWidth="1"/>
    <col min="214" max="214" width="7.140625" style="8" customWidth="1"/>
    <col min="215" max="215" width="6.7109375" style="8" customWidth="1"/>
    <col min="216" max="220" width="7.140625" style="8" customWidth="1"/>
    <col min="221" max="221" width="6.28515625" style="8" customWidth="1"/>
    <col min="222" max="222" width="4.85546875" style="8" customWidth="1"/>
    <col min="223" max="223" width="6.85546875" style="8" customWidth="1"/>
    <col min="224" max="224" width="7.28515625" style="8" customWidth="1"/>
    <col min="225" max="225" width="5.7109375" style="8" customWidth="1"/>
    <col min="226" max="467" width="9.140625" style="8"/>
    <col min="468" max="468" width="3.85546875" style="8" customWidth="1"/>
    <col min="469" max="469" width="33.7109375" style="8" customWidth="1"/>
    <col min="470" max="470" width="7.140625" style="8" customWidth="1"/>
    <col min="471" max="471" width="6.7109375" style="8" customWidth="1"/>
    <col min="472" max="476" width="7.140625" style="8" customWidth="1"/>
    <col min="477" max="477" width="6.28515625" style="8" customWidth="1"/>
    <col min="478" max="478" width="4.85546875" style="8" customWidth="1"/>
    <col min="479" max="479" width="6.85546875" style="8" customWidth="1"/>
    <col min="480" max="480" width="7.28515625" style="8" customWidth="1"/>
    <col min="481" max="481" width="5.7109375" style="8" customWidth="1"/>
    <col min="482" max="723" width="9.140625" style="8"/>
    <col min="724" max="724" width="3.85546875" style="8" customWidth="1"/>
    <col min="725" max="725" width="33.7109375" style="8" customWidth="1"/>
    <col min="726" max="726" width="7.140625" style="8" customWidth="1"/>
    <col min="727" max="727" width="6.7109375" style="8" customWidth="1"/>
    <col min="728" max="732" width="7.140625" style="8" customWidth="1"/>
    <col min="733" max="733" width="6.28515625" style="8" customWidth="1"/>
    <col min="734" max="734" width="4.85546875" style="8" customWidth="1"/>
    <col min="735" max="735" width="6.85546875" style="8" customWidth="1"/>
    <col min="736" max="736" width="7.28515625" style="8" customWidth="1"/>
    <col min="737" max="737" width="5.7109375" style="8" customWidth="1"/>
    <col min="738" max="979" width="9.140625" style="8"/>
    <col min="980" max="980" width="3.85546875" style="8" customWidth="1"/>
    <col min="981" max="981" width="33.7109375" style="8" customWidth="1"/>
    <col min="982" max="982" width="7.140625" style="8" customWidth="1"/>
    <col min="983" max="983" width="6.7109375" style="8" customWidth="1"/>
    <col min="984" max="988" width="7.140625" style="8" customWidth="1"/>
    <col min="989" max="989" width="6.28515625" style="8" customWidth="1"/>
    <col min="990" max="990" width="4.85546875" style="8" customWidth="1"/>
    <col min="991" max="991" width="6.85546875" style="8" customWidth="1"/>
    <col min="992" max="992" width="7.28515625" style="8" customWidth="1"/>
    <col min="993" max="993" width="5.7109375" style="8" customWidth="1"/>
    <col min="994" max="1235" width="9.140625" style="8"/>
    <col min="1236" max="1236" width="3.85546875" style="8" customWidth="1"/>
    <col min="1237" max="1237" width="33.7109375" style="8" customWidth="1"/>
    <col min="1238" max="1238" width="7.140625" style="8" customWidth="1"/>
    <col min="1239" max="1239" width="6.7109375" style="8" customWidth="1"/>
    <col min="1240" max="1244" width="7.140625" style="8" customWidth="1"/>
    <col min="1245" max="1245" width="6.28515625" style="8" customWidth="1"/>
    <col min="1246" max="1246" width="4.85546875" style="8" customWidth="1"/>
    <col min="1247" max="1247" width="6.85546875" style="8" customWidth="1"/>
    <col min="1248" max="1248" width="7.28515625" style="8" customWidth="1"/>
    <col min="1249" max="1249" width="5.7109375" style="8" customWidth="1"/>
    <col min="1250" max="1491" width="9.140625" style="8"/>
    <col min="1492" max="1492" width="3.85546875" style="8" customWidth="1"/>
    <col min="1493" max="1493" width="33.7109375" style="8" customWidth="1"/>
    <col min="1494" max="1494" width="7.140625" style="8" customWidth="1"/>
    <col min="1495" max="1495" width="6.7109375" style="8" customWidth="1"/>
    <col min="1496" max="1500" width="7.140625" style="8" customWidth="1"/>
    <col min="1501" max="1501" width="6.28515625" style="8" customWidth="1"/>
    <col min="1502" max="1502" width="4.85546875" style="8" customWidth="1"/>
    <col min="1503" max="1503" width="6.85546875" style="8" customWidth="1"/>
    <col min="1504" max="1504" width="7.28515625" style="8" customWidth="1"/>
    <col min="1505" max="1505" width="5.7109375" style="8" customWidth="1"/>
    <col min="1506" max="1747" width="9.140625" style="8"/>
    <col min="1748" max="1748" width="3.85546875" style="8" customWidth="1"/>
    <col min="1749" max="1749" width="33.7109375" style="8" customWidth="1"/>
    <col min="1750" max="1750" width="7.140625" style="8" customWidth="1"/>
    <col min="1751" max="1751" width="6.7109375" style="8" customWidth="1"/>
    <col min="1752" max="1756" width="7.140625" style="8" customWidth="1"/>
    <col min="1757" max="1757" width="6.28515625" style="8" customWidth="1"/>
    <col min="1758" max="1758" width="4.85546875" style="8" customWidth="1"/>
    <col min="1759" max="1759" width="6.85546875" style="8" customWidth="1"/>
    <col min="1760" max="1760" width="7.28515625" style="8" customWidth="1"/>
    <col min="1761" max="1761" width="5.7109375" style="8" customWidth="1"/>
    <col min="1762" max="2003" width="9.140625" style="8"/>
    <col min="2004" max="2004" width="3.85546875" style="8" customWidth="1"/>
    <col min="2005" max="2005" width="33.7109375" style="8" customWidth="1"/>
    <col min="2006" max="2006" width="7.140625" style="8" customWidth="1"/>
    <col min="2007" max="2007" width="6.7109375" style="8" customWidth="1"/>
    <col min="2008" max="2012" width="7.140625" style="8" customWidth="1"/>
    <col min="2013" max="2013" width="6.28515625" style="8" customWidth="1"/>
    <col min="2014" max="2014" width="4.85546875" style="8" customWidth="1"/>
    <col min="2015" max="2015" width="6.85546875" style="8" customWidth="1"/>
    <col min="2016" max="2016" width="7.28515625" style="8" customWidth="1"/>
    <col min="2017" max="2017" width="5.7109375" style="8" customWidth="1"/>
    <col min="2018" max="2259" width="9.140625" style="8"/>
    <col min="2260" max="2260" width="3.85546875" style="8" customWidth="1"/>
    <col min="2261" max="2261" width="33.7109375" style="8" customWidth="1"/>
    <col min="2262" max="2262" width="7.140625" style="8" customWidth="1"/>
    <col min="2263" max="2263" width="6.7109375" style="8" customWidth="1"/>
    <col min="2264" max="2268" width="7.140625" style="8" customWidth="1"/>
    <col min="2269" max="2269" width="6.28515625" style="8" customWidth="1"/>
    <col min="2270" max="2270" width="4.85546875" style="8" customWidth="1"/>
    <col min="2271" max="2271" width="6.85546875" style="8" customWidth="1"/>
    <col min="2272" max="2272" width="7.28515625" style="8" customWidth="1"/>
    <col min="2273" max="2273" width="5.7109375" style="8" customWidth="1"/>
    <col min="2274" max="2515" width="9.140625" style="8"/>
    <col min="2516" max="2516" width="3.85546875" style="8" customWidth="1"/>
    <col min="2517" max="2517" width="33.7109375" style="8" customWidth="1"/>
    <col min="2518" max="2518" width="7.140625" style="8" customWidth="1"/>
    <col min="2519" max="2519" width="6.7109375" style="8" customWidth="1"/>
    <col min="2520" max="2524" width="7.140625" style="8" customWidth="1"/>
    <col min="2525" max="2525" width="6.28515625" style="8" customWidth="1"/>
    <col min="2526" max="2526" width="4.85546875" style="8" customWidth="1"/>
    <col min="2527" max="2527" width="6.85546875" style="8" customWidth="1"/>
    <col min="2528" max="2528" width="7.28515625" style="8" customWidth="1"/>
    <col min="2529" max="2529" width="5.7109375" style="8" customWidth="1"/>
    <col min="2530" max="2771" width="9.140625" style="8"/>
    <col min="2772" max="2772" width="3.85546875" style="8" customWidth="1"/>
    <col min="2773" max="2773" width="33.7109375" style="8" customWidth="1"/>
    <col min="2774" max="2774" width="7.140625" style="8" customWidth="1"/>
    <col min="2775" max="2775" width="6.7109375" style="8" customWidth="1"/>
    <col min="2776" max="2780" width="7.140625" style="8" customWidth="1"/>
    <col min="2781" max="2781" width="6.28515625" style="8" customWidth="1"/>
    <col min="2782" max="2782" width="4.85546875" style="8" customWidth="1"/>
    <col min="2783" max="2783" width="6.85546875" style="8" customWidth="1"/>
    <col min="2784" max="2784" width="7.28515625" style="8" customWidth="1"/>
    <col min="2785" max="2785" width="5.7109375" style="8" customWidth="1"/>
    <col min="2786" max="3027" width="9.140625" style="8"/>
    <col min="3028" max="3028" width="3.85546875" style="8" customWidth="1"/>
    <col min="3029" max="3029" width="33.7109375" style="8" customWidth="1"/>
    <col min="3030" max="3030" width="7.140625" style="8" customWidth="1"/>
    <col min="3031" max="3031" width="6.7109375" style="8" customWidth="1"/>
    <col min="3032" max="3036" width="7.140625" style="8" customWidth="1"/>
    <col min="3037" max="3037" width="6.28515625" style="8" customWidth="1"/>
    <col min="3038" max="3038" width="4.85546875" style="8" customWidth="1"/>
    <col min="3039" max="3039" width="6.85546875" style="8" customWidth="1"/>
    <col min="3040" max="3040" width="7.28515625" style="8" customWidth="1"/>
    <col min="3041" max="3041" width="5.7109375" style="8" customWidth="1"/>
    <col min="3042" max="3283" width="9.140625" style="8"/>
    <col min="3284" max="3284" width="3.85546875" style="8" customWidth="1"/>
    <col min="3285" max="3285" width="33.7109375" style="8" customWidth="1"/>
    <col min="3286" max="3286" width="7.140625" style="8" customWidth="1"/>
    <col min="3287" max="3287" width="6.7109375" style="8" customWidth="1"/>
    <col min="3288" max="3292" width="7.140625" style="8" customWidth="1"/>
    <col min="3293" max="3293" width="6.28515625" style="8" customWidth="1"/>
    <col min="3294" max="3294" width="4.85546875" style="8" customWidth="1"/>
    <col min="3295" max="3295" width="6.85546875" style="8" customWidth="1"/>
    <col min="3296" max="3296" width="7.28515625" style="8" customWidth="1"/>
    <col min="3297" max="3297" width="5.7109375" style="8" customWidth="1"/>
    <col min="3298" max="3539" width="9.140625" style="8"/>
    <col min="3540" max="3540" width="3.85546875" style="8" customWidth="1"/>
    <col min="3541" max="3541" width="33.7109375" style="8" customWidth="1"/>
    <col min="3542" max="3542" width="7.140625" style="8" customWidth="1"/>
    <col min="3543" max="3543" width="6.7109375" style="8" customWidth="1"/>
    <col min="3544" max="3548" width="7.140625" style="8" customWidth="1"/>
    <col min="3549" max="3549" width="6.28515625" style="8" customWidth="1"/>
    <col min="3550" max="3550" width="4.85546875" style="8" customWidth="1"/>
    <col min="3551" max="3551" width="6.85546875" style="8" customWidth="1"/>
    <col min="3552" max="3552" width="7.28515625" style="8" customWidth="1"/>
    <col min="3553" max="3553" width="5.7109375" style="8" customWidth="1"/>
    <col min="3554" max="3795" width="9.140625" style="8"/>
    <col min="3796" max="3796" width="3.85546875" style="8" customWidth="1"/>
    <col min="3797" max="3797" width="33.7109375" style="8" customWidth="1"/>
    <col min="3798" max="3798" width="7.140625" style="8" customWidth="1"/>
    <col min="3799" max="3799" width="6.7109375" style="8" customWidth="1"/>
    <col min="3800" max="3804" width="7.140625" style="8" customWidth="1"/>
    <col min="3805" max="3805" width="6.28515625" style="8" customWidth="1"/>
    <col min="3806" max="3806" width="4.85546875" style="8" customWidth="1"/>
    <col min="3807" max="3807" width="6.85546875" style="8" customWidth="1"/>
    <col min="3808" max="3808" width="7.28515625" style="8" customWidth="1"/>
    <col min="3809" max="3809" width="5.7109375" style="8" customWidth="1"/>
    <col min="3810" max="4051" width="9.140625" style="8"/>
    <col min="4052" max="4052" width="3.85546875" style="8" customWidth="1"/>
    <col min="4053" max="4053" width="33.7109375" style="8" customWidth="1"/>
    <col min="4054" max="4054" width="7.140625" style="8" customWidth="1"/>
    <col min="4055" max="4055" width="6.7109375" style="8" customWidth="1"/>
    <col min="4056" max="4060" width="7.140625" style="8" customWidth="1"/>
    <col min="4061" max="4061" width="6.28515625" style="8" customWidth="1"/>
    <col min="4062" max="4062" width="4.85546875" style="8" customWidth="1"/>
    <col min="4063" max="4063" width="6.85546875" style="8" customWidth="1"/>
    <col min="4064" max="4064" width="7.28515625" style="8" customWidth="1"/>
    <col min="4065" max="4065" width="5.7109375" style="8" customWidth="1"/>
    <col min="4066" max="4307" width="9.140625" style="8"/>
    <col min="4308" max="4308" width="3.85546875" style="8" customWidth="1"/>
    <col min="4309" max="4309" width="33.7109375" style="8" customWidth="1"/>
    <col min="4310" max="4310" width="7.140625" style="8" customWidth="1"/>
    <col min="4311" max="4311" width="6.7109375" style="8" customWidth="1"/>
    <col min="4312" max="4316" width="7.140625" style="8" customWidth="1"/>
    <col min="4317" max="4317" width="6.28515625" style="8" customWidth="1"/>
    <col min="4318" max="4318" width="4.85546875" style="8" customWidth="1"/>
    <col min="4319" max="4319" width="6.85546875" style="8" customWidth="1"/>
    <col min="4320" max="4320" width="7.28515625" style="8" customWidth="1"/>
    <col min="4321" max="4321" width="5.7109375" style="8" customWidth="1"/>
    <col min="4322" max="4563" width="9.140625" style="8"/>
    <col min="4564" max="4564" width="3.85546875" style="8" customWidth="1"/>
    <col min="4565" max="4565" width="33.7109375" style="8" customWidth="1"/>
    <col min="4566" max="4566" width="7.140625" style="8" customWidth="1"/>
    <col min="4567" max="4567" width="6.7109375" style="8" customWidth="1"/>
    <col min="4568" max="4572" width="7.140625" style="8" customWidth="1"/>
    <col min="4573" max="4573" width="6.28515625" style="8" customWidth="1"/>
    <col min="4574" max="4574" width="4.85546875" style="8" customWidth="1"/>
    <col min="4575" max="4575" width="6.85546875" style="8" customWidth="1"/>
    <col min="4576" max="4576" width="7.28515625" style="8" customWidth="1"/>
    <col min="4577" max="4577" width="5.7109375" style="8" customWidth="1"/>
    <col min="4578" max="4819" width="9.140625" style="8"/>
    <col min="4820" max="4820" width="3.85546875" style="8" customWidth="1"/>
    <col min="4821" max="4821" width="33.7109375" style="8" customWidth="1"/>
    <col min="4822" max="4822" width="7.140625" style="8" customWidth="1"/>
    <col min="4823" max="4823" width="6.7109375" style="8" customWidth="1"/>
    <col min="4824" max="4828" width="7.140625" style="8" customWidth="1"/>
    <col min="4829" max="4829" width="6.28515625" style="8" customWidth="1"/>
    <col min="4830" max="4830" width="4.85546875" style="8" customWidth="1"/>
    <col min="4831" max="4831" width="6.85546875" style="8" customWidth="1"/>
    <col min="4832" max="4832" width="7.28515625" style="8" customWidth="1"/>
    <col min="4833" max="4833" width="5.7109375" style="8" customWidth="1"/>
    <col min="4834" max="5075" width="9.140625" style="8"/>
    <col min="5076" max="5076" width="3.85546875" style="8" customWidth="1"/>
    <col min="5077" max="5077" width="33.7109375" style="8" customWidth="1"/>
    <col min="5078" max="5078" width="7.140625" style="8" customWidth="1"/>
    <col min="5079" max="5079" width="6.7109375" style="8" customWidth="1"/>
    <col min="5080" max="5084" width="7.140625" style="8" customWidth="1"/>
    <col min="5085" max="5085" width="6.28515625" style="8" customWidth="1"/>
    <col min="5086" max="5086" width="4.85546875" style="8" customWidth="1"/>
    <col min="5087" max="5087" width="6.85546875" style="8" customWidth="1"/>
    <col min="5088" max="5088" width="7.28515625" style="8" customWidth="1"/>
    <col min="5089" max="5089" width="5.7109375" style="8" customWidth="1"/>
    <col min="5090" max="5331" width="9.140625" style="8"/>
    <col min="5332" max="5332" width="3.85546875" style="8" customWidth="1"/>
    <col min="5333" max="5333" width="33.7109375" style="8" customWidth="1"/>
    <col min="5334" max="5334" width="7.140625" style="8" customWidth="1"/>
    <col min="5335" max="5335" width="6.7109375" style="8" customWidth="1"/>
    <col min="5336" max="5340" width="7.140625" style="8" customWidth="1"/>
    <col min="5341" max="5341" width="6.28515625" style="8" customWidth="1"/>
    <col min="5342" max="5342" width="4.85546875" style="8" customWidth="1"/>
    <col min="5343" max="5343" width="6.85546875" style="8" customWidth="1"/>
    <col min="5344" max="5344" width="7.28515625" style="8" customWidth="1"/>
    <col min="5345" max="5345" width="5.7109375" style="8" customWidth="1"/>
    <col min="5346" max="5587" width="9.140625" style="8"/>
    <col min="5588" max="5588" width="3.85546875" style="8" customWidth="1"/>
    <col min="5589" max="5589" width="33.7109375" style="8" customWidth="1"/>
    <col min="5590" max="5590" width="7.140625" style="8" customWidth="1"/>
    <col min="5591" max="5591" width="6.7109375" style="8" customWidth="1"/>
    <col min="5592" max="5596" width="7.140625" style="8" customWidth="1"/>
    <col min="5597" max="5597" width="6.28515625" style="8" customWidth="1"/>
    <col min="5598" max="5598" width="4.85546875" style="8" customWidth="1"/>
    <col min="5599" max="5599" width="6.85546875" style="8" customWidth="1"/>
    <col min="5600" max="5600" width="7.28515625" style="8" customWidth="1"/>
    <col min="5601" max="5601" width="5.7109375" style="8" customWidth="1"/>
    <col min="5602" max="5843" width="9.140625" style="8"/>
    <col min="5844" max="5844" width="3.85546875" style="8" customWidth="1"/>
    <col min="5845" max="5845" width="33.7109375" style="8" customWidth="1"/>
    <col min="5846" max="5846" width="7.140625" style="8" customWidth="1"/>
    <col min="5847" max="5847" width="6.7109375" style="8" customWidth="1"/>
    <col min="5848" max="5852" width="7.140625" style="8" customWidth="1"/>
    <col min="5853" max="5853" width="6.28515625" style="8" customWidth="1"/>
    <col min="5854" max="5854" width="4.85546875" style="8" customWidth="1"/>
    <col min="5855" max="5855" width="6.85546875" style="8" customWidth="1"/>
    <col min="5856" max="5856" width="7.28515625" style="8" customWidth="1"/>
    <col min="5857" max="5857" width="5.7109375" style="8" customWidth="1"/>
    <col min="5858" max="6099" width="9.140625" style="8"/>
    <col min="6100" max="6100" width="3.85546875" style="8" customWidth="1"/>
    <col min="6101" max="6101" width="33.7109375" style="8" customWidth="1"/>
    <col min="6102" max="6102" width="7.140625" style="8" customWidth="1"/>
    <col min="6103" max="6103" width="6.7109375" style="8" customWidth="1"/>
    <col min="6104" max="6108" width="7.140625" style="8" customWidth="1"/>
    <col min="6109" max="6109" width="6.28515625" style="8" customWidth="1"/>
    <col min="6110" max="6110" width="4.85546875" style="8" customWidth="1"/>
    <col min="6111" max="6111" width="6.85546875" style="8" customWidth="1"/>
    <col min="6112" max="6112" width="7.28515625" style="8" customWidth="1"/>
    <col min="6113" max="6113" width="5.7109375" style="8" customWidth="1"/>
    <col min="6114" max="6355" width="9.140625" style="8"/>
    <col min="6356" max="6356" width="3.85546875" style="8" customWidth="1"/>
    <col min="6357" max="6357" width="33.7109375" style="8" customWidth="1"/>
    <col min="6358" max="6358" width="7.140625" style="8" customWidth="1"/>
    <col min="6359" max="6359" width="6.7109375" style="8" customWidth="1"/>
    <col min="6360" max="6364" width="7.140625" style="8" customWidth="1"/>
    <col min="6365" max="6365" width="6.28515625" style="8" customWidth="1"/>
    <col min="6366" max="6366" width="4.85546875" style="8" customWidth="1"/>
    <col min="6367" max="6367" width="6.85546875" style="8" customWidth="1"/>
    <col min="6368" max="6368" width="7.28515625" style="8" customWidth="1"/>
    <col min="6369" max="6369" width="5.7109375" style="8" customWidth="1"/>
    <col min="6370" max="6611" width="9.140625" style="8"/>
    <col min="6612" max="6612" width="3.85546875" style="8" customWidth="1"/>
    <col min="6613" max="6613" width="33.7109375" style="8" customWidth="1"/>
    <col min="6614" max="6614" width="7.140625" style="8" customWidth="1"/>
    <col min="6615" max="6615" width="6.7109375" style="8" customWidth="1"/>
    <col min="6616" max="6620" width="7.140625" style="8" customWidth="1"/>
    <col min="6621" max="6621" width="6.28515625" style="8" customWidth="1"/>
    <col min="6622" max="6622" width="4.85546875" style="8" customWidth="1"/>
    <col min="6623" max="6623" width="6.85546875" style="8" customWidth="1"/>
    <col min="6624" max="6624" width="7.28515625" style="8" customWidth="1"/>
    <col min="6625" max="6625" width="5.7109375" style="8" customWidth="1"/>
    <col min="6626" max="6867" width="9.140625" style="8"/>
    <col min="6868" max="6868" width="3.85546875" style="8" customWidth="1"/>
    <col min="6869" max="6869" width="33.7109375" style="8" customWidth="1"/>
    <col min="6870" max="6870" width="7.140625" style="8" customWidth="1"/>
    <col min="6871" max="6871" width="6.7109375" style="8" customWidth="1"/>
    <col min="6872" max="6876" width="7.140625" style="8" customWidth="1"/>
    <col min="6877" max="6877" width="6.28515625" style="8" customWidth="1"/>
    <col min="6878" max="6878" width="4.85546875" style="8" customWidth="1"/>
    <col min="6879" max="6879" width="6.85546875" style="8" customWidth="1"/>
    <col min="6880" max="6880" width="7.28515625" style="8" customWidth="1"/>
    <col min="6881" max="6881" width="5.7109375" style="8" customWidth="1"/>
    <col min="6882" max="7123" width="9.140625" style="8"/>
    <col min="7124" max="7124" width="3.85546875" style="8" customWidth="1"/>
    <col min="7125" max="7125" width="33.7109375" style="8" customWidth="1"/>
    <col min="7126" max="7126" width="7.140625" style="8" customWidth="1"/>
    <col min="7127" max="7127" width="6.7109375" style="8" customWidth="1"/>
    <col min="7128" max="7132" width="7.140625" style="8" customWidth="1"/>
    <col min="7133" max="7133" width="6.28515625" style="8" customWidth="1"/>
    <col min="7134" max="7134" width="4.85546875" style="8" customWidth="1"/>
    <col min="7135" max="7135" width="6.85546875" style="8" customWidth="1"/>
    <col min="7136" max="7136" width="7.28515625" style="8" customWidth="1"/>
    <col min="7137" max="7137" width="5.7109375" style="8" customWidth="1"/>
    <col min="7138" max="7379" width="9.140625" style="8"/>
    <col min="7380" max="7380" width="3.85546875" style="8" customWidth="1"/>
    <col min="7381" max="7381" width="33.7109375" style="8" customWidth="1"/>
    <col min="7382" max="7382" width="7.140625" style="8" customWidth="1"/>
    <col min="7383" max="7383" width="6.7109375" style="8" customWidth="1"/>
    <col min="7384" max="7388" width="7.140625" style="8" customWidth="1"/>
    <col min="7389" max="7389" width="6.28515625" style="8" customWidth="1"/>
    <col min="7390" max="7390" width="4.85546875" style="8" customWidth="1"/>
    <col min="7391" max="7391" width="6.85546875" style="8" customWidth="1"/>
    <col min="7392" max="7392" width="7.28515625" style="8" customWidth="1"/>
    <col min="7393" max="7393" width="5.7109375" style="8" customWidth="1"/>
    <col min="7394" max="7635" width="9.140625" style="8"/>
    <col min="7636" max="7636" width="3.85546875" style="8" customWidth="1"/>
    <col min="7637" max="7637" width="33.7109375" style="8" customWidth="1"/>
    <col min="7638" max="7638" width="7.140625" style="8" customWidth="1"/>
    <col min="7639" max="7639" width="6.7109375" style="8" customWidth="1"/>
    <col min="7640" max="7644" width="7.140625" style="8" customWidth="1"/>
    <col min="7645" max="7645" width="6.28515625" style="8" customWidth="1"/>
    <col min="7646" max="7646" width="4.85546875" style="8" customWidth="1"/>
    <col min="7647" max="7647" width="6.85546875" style="8" customWidth="1"/>
    <col min="7648" max="7648" width="7.28515625" style="8" customWidth="1"/>
    <col min="7649" max="7649" width="5.7109375" style="8" customWidth="1"/>
    <col min="7650" max="7891" width="9.140625" style="8"/>
    <col min="7892" max="7892" width="3.85546875" style="8" customWidth="1"/>
    <col min="7893" max="7893" width="33.7109375" style="8" customWidth="1"/>
    <col min="7894" max="7894" width="7.140625" style="8" customWidth="1"/>
    <col min="7895" max="7895" width="6.7109375" style="8" customWidth="1"/>
    <col min="7896" max="7900" width="7.140625" style="8" customWidth="1"/>
    <col min="7901" max="7901" width="6.28515625" style="8" customWidth="1"/>
    <col min="7902" max="7902" width="4.85546875" style="8" customWidth="1"/>
    <col min="7903" max="7903" width="6.85546875" style="8" customWidth="1"/>
    <col min="7904" max="7904" width="7.28515625" style="8" customWidth="1"/>
    <col min="7905" max="7905" width="5.7109375" style="8" customWidth="1"/>
    <col min="7906" max="8147" width="9.140625" style="8"/>
    <col min="8148" max="8148" width="3.85546875" style="8" customWidth="1"/>
    <col min="8149" max="8149" width="33.7109375" style="8" customWidth="1"/>
    <col min="8150" max="8150" width="7.140625" style="8" customWidth="1"/>
    <col min="8151" max="8151" width="6.7109375" style="8" customWidth="1"/>
    <col min="8152" max="8156" width="7.140625" style="8" customWidth="1"/>
    <col min="8157" max="8157" width="6.28515625" style="8" customWidth="1"/>
    <col min="8158" max="8158" width="4.85546875" style="8" customWidth="1"/>
    <col min="8159" max="8159" width="6.85546875" style="8" customWidth="1"/>
    <col min="8160" max="8160" width="7.28515625" style="8" customWidth="1"/>
    <col min="8161" max="8161" width="5.7109375" style="8" customWidth="1"/>
    <col min="8162" max="8403" width="9.140625" style="8"/>
    <col min="8404" max="8404" width="3.85546875" style="8" customWidth="1"/>
    <col min="8405" max="8405" width="33.7109375" style="8" customWidth="1"/>
    <col min="8406" max="8406" width="7.140625" style="8" customWidth="1"/>
    <col min="8407" max="8407" width="6.7109375" style="8" customWidth="1"/>
    <col min="8408" max="8412" width="7.140625" style="8" customWidth="1"/>
    <col min="8413" max="8413" width="6.28515625" style="8" customWidth="1"/>
    <col min="8414" max="8414" width="4.85546875" style="8" customWidth="1"/>
    <col min="8415" max="8415" width="6.85546875" style="8" customWidth="1"/>
    <col min="8416" max="8416" width="7.28515625" style="8" customWidth="1"/>
    <col min="8417" max="8417" width="5.7109375" style="8" customWidth="1"/>
    <col min="8418" max="8659" width="9.140625" style="8"/>
    <col min="8660" max="8660" width="3.85546875" style="8" customWidth="1"/>
    <col min="8661" max="8661" width="33.7109375" style="8" customWidth="1"/>
    <col min="8662" max="8662" width="7.140625" style="8" customWidth="1"/>
    <col min="8663" max="8663" width="6.7109375" style="8" customWidth="1"/>
    <col min="8664" max="8668" width="7.140625" style="8" customWidth="1"/>
    <col min="8669" max="8669" width="6.28515625" style="8" customWidth="1"/>
    <col min="8670" max="8670" width="4.85546875" style="8" customWidth="1"/>
    <col min="8671" max="8671" width="6.85546875" style="8" customWidth="1"/>
    <col min="8672" max="8672" width="7.28515625" style="8" customWidth="1"/>
    <col min="8673" max="8673" width="5.7109375" style="8" customWidth="1"/>
    <col min="8674" max="8915" width="9.140625" style="8"/>
    <col min="8916" max="8916" width="3.85546875" style="8" customWidth="1"/>
    <col min="8917" max="8917" width="33.7109375" style="8" customWidth="1"/>
    <col min="8918" max="8918" width="7.140625" style="8" customWidth="1"/>
    <col min="8919" max="8919" width="6.7109375" style="8" customWidth="1"/>
    <col min="8920" max="8924" width="7.140625" style="8" customWidth="1"/>
    <col min="8925" max="8925" width="6.28515625" style="8" customWidth="1"/>
    <col min="8926" max="8926" width="4.85546875" style="8" customWidth="1"/>
    <col min="8927" max="8927" width="6.85546875" style="8" customWidth="1"/>
    <col min="8928" max="8928" width="7.28515625" style="8" customWidth="1"/>
    <col min="8929" max="8929" width="5.7109375" style="8" customWidth="1"/>
    <col min="8930" max="9171" width="9.140625" style="8"/>
    <col min="9172" max="9172" width="3.85546875" style="8" customWidth="1"/>
    <col min="9173" max="9173" width="33.7109375" style="8" customWidth="1"/>
    <col min="9174" max="9174" width="7.140625" style="8" customWidth="1"/>
    <col min="9175" max="9175" width="6.7109375" style="8" customWidth="1"/>
    <col min="9176" max="9180" width="7.140625" style="8" customWidth="1"/>
    <col min="9181" max="9181" width="6.28515625" style="8" customWidth="1"/>
    <col min="9182" max="9182" width="4.85546875" style="8" customWidth="1"/>
    <col min="9183" max="9183" width="6.85546875" style="8" customWidth="1"/>
    <col min="9184" max="9184" width="7.28515625" style="8" customWidth="1"/>
    <col min="9185" max="9185" width="5.7109375" style="8" customWidth="1"/>
    <col min="9186" max="9427" width="9.140625" style="8"/>
    <col min="9428" max="9428" width="3.85546875" style="8" customWidth="1"/>
    <col min="9429" max="9429" width="33.7109375" style="8" customWidth="1"/>
    <col min="9430" max="9430" width="7.140625" style="8" customWidth="1"/>
    <col min="9431" max="9431" width="6.7109375" style="8" customWidth="1"/>
    <col min="9432" max="9436" width="7.140625" style="8" customWidth="1"/>
    <col min="9437" max="9437" width="6.28515625" style="8" customWidth="1"/>
    <col min="9438" max="9438" width="4.85546875" style="8" customWidth="1"/>
    <col min="9439" max="9439" width="6.85546875" style="8" customWidth="1"/>
    <col min="9440" max="9440" width="7.28515625" style="8" customWidth="1"/>
    <col min="9441" max="9441" width="5.7109375" style="8" customWidth="1"/>
    <col min="9442" max="9683" width="9.140625" style="8"/>
    <col min="9684" max="9684" width="3.85546875" style="8" customWidth="1"/>
    <col min="9685" max="9685" width="33.7109375" style="8" customWidth="1"/>
    <col min="9686" max="9686" width="7.140625" style="8" customWidth="1"/>
    <col min="9687" max="9687" width="6.7109375" style="8" customWidth="1"/>
    <col min="9688" max="9692" width="7.140625" style="8" customWidth="1"/>
    <col min="9693" max="9693" width="6.28515625" style="8" customWidth="1"/>
    <col min="9694" max="9694" width="4.85546875" style="8" customWidth="1"/>
    <col min="9695" max="9695" width="6.85546875" style="8" customWidth="1"/>
    <col min="9696" max="9696" width="7.28515625" style="8" customWidth="1"/>
    <col min="9697" max="9697" width="5.7109375" style="8" customWidth="1"/>
    <col min="9698" max="9939" width="9.140625" style="8"/>
    <col min="9940" max="9940" width="3.85546875" style="8" customWidth="1"/>
    <col min="9941" max="9941" width="33.7109375" style="8" customWidth="1"/>
    <col min="9942" max="9942" width="7.140625" style="8" customWidth="1"/>
    <col min="9943" max="9943" width="6.7109375" style="8" customWidth="1"/>
    <col min="9944" max="9948" width="7.140625" style="8" customWidth="1"/>
    <col min="9949" max="9949" width="6.28515625" style="8" customWidth="1"/>
    <col min="9950" max="9950" width="4.85546875" style="8" customWidth="1"/>
    <col min="9951" max="9951" width="6.85546875" style="8" customWidth="1"/>
    <col min="9952" max="9952" width="7.28515625" style="8" customWidth="1"/>
    <col min="9953" max="9953" width="5.7109375" style="8" customWidth="1"/>
    <col min="9954" max="10195" width="9.140625" style="8"/>
    <col min="10196" max="10196" width="3.85546875" style="8" customWidth="1"/>
    <col min="10197" max="10197" width="33.7109375" style="8" customWidth="1"/>
    <col min="10198" max="10198" width="7.140625" style="8" customWidth="1"/>
    <col min="10199" max="10199" width="6.7109375" style="8" customWidth="1"/>
    <col min="10200" max="10204" width="7.140625" style="8" customWidth="1"/>
    <col min="10205" max="10205" width="6.28515625" style="8" customWidth="1"/>
    <col min="10206" max="10206" width="4.85546875" style="8" customWidth="1"/>
    <col min="10207" max="10207" width="6.85546875" style="8" customWidth="1"/>
    <col min="10208" max="10208" width="7.28515625" style="8" customWidth="1"/>
    <col min="10209" max="10209" width="5.7109375" style="8" customWidth="1"/>
    <col min="10210" max="10451" width="9.140625" style="8"/>
    <col min="10452" max="10452" width="3.85546875" style="8" customWidth="1"/>
    <col min="10453" max="10453" width="33.7109375" style="8" customWidth="1"/>
    <col min="10454" max="10454" width="7.140625" style="8" customWidth="1"/>
    <col min="10455" max="10455" width="6.7109375" style="8" customWidth="1"/>
    <col min="10456" max="10460" width="7.140625" style="8" customWidth="1"/>
    <col min="10461" max="10461" width="6.28515625" style="8" customWidth="1"/>
    <col min="10462" max="10462" width="4.85546875" style="8" customWidth="1"/>
    <col min="10463" max="10463" width="6.85546875" style="8" customWidth="1"/>
    <col min="10464" max="10464" width="7.28515625" style="8" customWidth="1"/>
    <col min="10465" max="10465" width="5.7109375" style="8" customWidth="1"/>
    <col min="10466" max="10707" width="9.140625" style="8"/>
    <col min="10708" max="10708" width="3.85546875" style="8" customWidth="1"/>
    <col min="10709" max="10709" width="33.7109375" style="8" customWidth="1"/>
    <col min="10710" max="10710" width="7.140625" style="8" customWidth="1"/>
    <col min="10711" max="10711" width="6.7109375" style="8" customWidth="1"/>
    <col min="10712" max="10716" width="7.140625" style="8" customWidth="1"/>
    <col min="10717" max="10717" width="6.28515625" style="8" customWidth="1"/>
    <col min="10718" max="10718" width="4.85546875" style="8" customWidth="1"/>
    <col min="10719" max="10719" width="6.85546875" style="8" customWidth="1"/>
    <col min="10720" max="10720" width="7.28515625" style="8" customWidth="1"/>
    <col min="10721" max="10721" width="5.7109375" style="8" customWidth="1"/>
    <col min="10722" max="10963" width="9.140625" style="8"/>
    <col min="10964" max="10964" width="3.85546875" style="8" customWidth="1"/>
    <col min="10965" max="10965" width="33.7109375" style="8" customWidth="1"/>
    <col min="10966" max="10966" width="7.140625" style="8" customWidth="1"/>
    <col min="10967" max="10967" width="6.7109375" style="8" customWidth="1"/>
    <col min="10968" max="10972" width="7.140625" style="8" customWidth="1"/>
    <col min="10973" max="10973" width="6.28515625" style="8" customWidth="1"/>
    <col min="10974" max="10974" width="4.85546875" style="8" customWidth="1"/>
    <col min="10975" max="10975" width="6.85546875" style="8" customWidth="1"/>
    <col min="10976" max="10976" width="7.28515625" style="8" customWidth="1"/>
    <col min="10977" max="10977" width="5.7109375" style="8" customWidth="1"/>
    <col min="10978" max="11219" width="9.140625" style="8"/>
    <col min="11220" max="11220" width="3.85546875" style="8" customWidth="1"/>
    <col min="11221" max="11221" width="33.7109375" style="8" customWidth="1"/>
    <col min="11222" max="11222" width="7.140625" style="8" customWidth="1"/>
    <col min="11223" max="11223" width="6.7109375" style="8" customWidth="1"/>
    <col min="11224" max="11228" width="7.140625" style="8" customWidth="1"/>
    <col min="11229" max="11229" width="6.28515625" style="8" customWidth="1"/>
    <col min="11230" max="11230" width="4.85546875" style="8" customWidth="1"/>
    <col min="11231" max="11231" width="6.85546875" style="8" customWidth="1"/>
    <col min="11232" max="11232" width="7.28515625" style="8" customWidth="1"/>
    <col min="11233" max="11233" width="5.7109375" style="8" customWidth="1"/>
    <col min="11234" max="11475" width="9.140625" style="8"/>
    <col min="11476" max="11476" width="3.85546875" style="8" customWidth="1"/>
    <col min="11477" max="11477" width="33.7109375" style="8" customWidth="1"/>
    <col min="11478" max="11478" width="7.140625" style="8" customWidth="1"/>
    <col min="11479" max="11479" width="6.7109375" style="8" customWidth="1"/>
    <col min="11480" max="11484" width="7.140625" style="8" customWidth="1"/>
    <col min="11485" max="11485" width="6.28515625" style="8" customWidth="1"/>
    <col min="11486" max="11486" width="4.85546875" style="8" customWidth="1"/>
    <col min="11487" max="11487" width="6.85546875" style="8" customWidth="1"/>
    <col min="11488" max="11488" width="7.28515625" style="8" customWidth="1"/>
    <col min="11489" max="11489" width="5.7109375" style="8" customWidth="1"/>
    <col min="11490" max="11731" width="9.140625" style="8"/>
    <col min="11732" max="11732" width="3.85546875" style="8" customWidth="1"/>
    <col min="11733" max="11733" width="33.7109375" style="8" customWidth="1"/>
    <col min="11734" max="11734" width="7.140625" style="8" customWidth="1"/>
    <col min="11735" max="11735" width="6.7109375" style="8" customWidth="1"/>
    <col min="11736" max="11740" width="7.140625" style="8" customWidth="1"/>
    <col min="11741" max="11741" width="6.28515625" style="8" customWidth="1"/>
    <col min="11742" max="11742" width="4.85546875" style="8" customWidth="1"/>
    <col min="11743" max="11743" width="6.85546875" style="8" customWidth="1"/>
    <col min="11744" max="11744" width="7.28515625" style="8" customWidth="1"/>
    <col min="11745" max="11745" width="5.7109375" style="8" customWidth="1"/>
    <col min="11746" max="11987" width="9.140625" style="8"/>
    <col min="11988" max="11988" width="3.85546875" style="8" customWidth="1"/>
    <col min="11989" max="11989" width="33.7109375" style="8" customWidth="1"/>
    <col min="11990" max="11990" width="7.140625" style="8" customWidth="1"/>
    <col min="11991" max="11991" width="6.7109375" style="8" customWidth="1"/>
    <col min="11992" max="11996" width="7.140625" style="8" customWidth="1"/>
    <col min="11997" max="11997" width="6.28515625" style="8" customWidth="1"/>
    <col min="11998" max="11998" width="4.85546875" style="8" customWidth="1"/>
    <col min="11999" max="11999" width="6.85546875" style="8" customWidth="1"/>
    <col min="12000" max="12000" width="7.28515625" style="8" customWidth="1"/>
    <col min="12001" max="12001" width="5.7109375" style="8" customWidth="1"/>
    <col min="12002" max="12243" width="9.140625" style="8"/>
    <col min="12244" max="12244" width="3.85546875" style="8" customWidth="1"/>
    <col min="12245" max="12245" width="33.7109375" style="8" customWidth="1"/>
    <col min="12246" max="12246" width="7.140625" style="8" customWidth="1"/>
    <col min="12247" max="12247" width="6.7109375" style="8" customWidth="1"/>
    <col min="12248" max="12252" width="7.140625" style="8" customWidth="1"/>
    <col min="12253" max="12253" width="6.28515625" style="8" customWidth="1"/>
    <col min="12254" max="12254" width="4.85546875" style="8" customWidth="1"/>
    <col min="12255" max="12255" width="6.85546875" style="8" customWidth="1"/>
    <col min="12256" max="12256" width="7.28515625" style="8" customWidth="1"/>
    <col min="12257" max="12257" width="5.7109375" style="8" customWidth="1"/>
    <col min="12258" max="12499" width="9.140625" style="8"/>
    <col min="12500" max="12500" width="3.85546875" style="8" customWidth="1"/>
    <col min="12501" max="12501" width="33.7109375" style="8" customWidth="1"/>
    <col min="12502" max="12502" width="7.140625" style="8" customWidth="1"/>
    <col min="12503" max="12503" width="6.7109375" style="8" customWidth="1"/>
    <col min="12504" max="12508" width="7.140625" style="8" customWidth="1"/>
    <col min="12509" max="12509" width="6.28515625" style="8" customWidth="1"/>
    <col min="12510" max="12510" width="4.85546875" style="8" customWidth="1"/>
    <col min="12511" max="12511" width="6.85546875" style="8" customWidth="1"/>
    <col min="12512" max="12512" width="7.28515625" style="8" customWidth="1"/>
    <col min="12513" max="12513" width="5.7109375" style="8" customWidth="1"/>
    <col min="12514" max="12755" width="9.140625" style="8"/>
    <col min="12756" max="12756" width="3.85546875" style="8" customWidth="1"/>
    <col min="12757" max="12757" width="33.7109375" style="8" customWidth="1"/>
    <col min="12758" max="12758" width="7.140625" style="8" customWidth="1"/>
    <col min="12759" max="12759" width="6.7109375" style="8" customWidth="1"/>
    <col min="12760" max="12764" width="7.140625" style="8" customWidth="1"/>
    <col min="12765" max="12765" width="6.28515625" style="8" customWidth="1"/>
    <col min="12766" max="12766" width="4.85546875" style="8" customWidth="1"/>
    <col min="12767" max="12767" width="6.85546875" style="8" customWidth="1"/>
    <col min="12768" max="12768" width="7.28515625" style="8" customWidth="1"/>
    <col min="12769" max="12769" width="5.7109375" style="8" customWidth="1"/>
    <col min="12770" max="13011" width="9.140625" style="8"/>
    <col min="13012" max="13012" width="3.85546875" style="8" customWidth="1"/>
    <col min="13013" max="13013" width="33.7109375" style="8" customWidth="1"/>
    <col min="13014" max="13014" width="7.140625" style="8" customWidth="1"/>
    <col min="13015" max="13015" width="6.7109375" style="8" customWidth="1"/>
    <col min="13016" max="13020" width="7.140625" style="8" customWidth="1"/>
    <col min="13021" max="13021" width="6.28515625" style="8" customWidth="1"/>
    <col min="13022" max="13022" width="4.85546875" style="8" customWidth="1"/>
    <col min="13023" max="13023" width="6.85546875" style="8" customWidth="1"/>
    <col min="13024" max="13024" width="7.28515625" style="8" customWidth="1"/>
    <col min="13025" max="13025" width="5.7109375" style="8" customWidth="1"/>
    <col min="13026" max="13267" width="9.140625" style="8"/>
    <col min="13268" max="13268" width="3.85546875" style="8" customWidth="1"/>
    <col min="13269" max="13269" width="33.7109375" style="8" customWidth="1"/>
    <col min="13270" max="13270" width="7.140625" style="8" customWidth="1"/>
    <col min="13271" max="13271" width="6.7109375" style="8" customWidth="1"/>
    <col min="13272" max="13276" width="7.140625" style="8" customWidth="1"/>
    <col min="13277" max="13277" width="6.28515625" style="8" customWidth="1"/>
    <col min="13278" max="13278" width="4.85546875" style="8" customWidth="1"/>
    <col min="13279" max="13279" width="6.85546875" style="8" customWidth="1"/>
    <col min="13280" max="13280" width="7.28515625" style="8" customWidth="1"/>
    <col min="13281" max="13281" width="5.7109375" style="8" customWidth="1"/>
    <col min="13282" max="13523" width="9.140625" style="8"/>
    <col min="13524" max="13524" width="3.85546875" style="8" customWidth="1"/>
    <col min="13525" max="13525" width="33.7109375" style="8" customWidth="1"/>
    <col min="13526" max="13526" width="7.140625" style="8" customWidth="1"/>
    <col min="13527" max="13527" width="6.7109375" style="8" customWidth="1"/>
    <col min="13528" max="13532" width="7.140625" style="8" customWidth="1"/>
    <col min="13533" max="13533" width="6.28515625" style="8" customWidth="1"/>
    <col min="13534" max="13534" width="4.85546875" style="8" customWidth="1"/>
    <col min="13535" max="13535" width="6.85546875" style="8" customWidth="1"/>
    <col min="13536" max="13536" width="7.28515625" style="8" customWidth="1"/>
    <col min="13537" max="13537" width="5.7109375" style="8" customWidth="1"/>
    <col min="13538" max="13779" width="9.140625" style="8"/>
    <col min="13780" max="13780" width="3.85546875" style="8" customWidth="1"/>
    <col min="13781" max="13781" width="33.7109375" style="8" customWidth="1"/>
    <col min="13782" max="13782" width="7.140625" style="8" customWidth="1"/>
    <col min="13783" max="13783" width="6.7109375" style="8" customWidth="1"/>
    <col min="13784" max="13788" width="7.140625" style="8" customWidth="1"/>
    <col min="13789" max="13789" width="6.28515625" style="8" customWidth="1"/>
    <col min="13790" max="13790" width="4.85546875" style="8" customWidth="1"/>
    <col min="13791" max="13791" width="6.85546875" style="8" customWidth="1"/>
    <col min="13792" max="13792" width="7.28515625" style="8" customWidth="1"/>
    <col min="13793" max="13793" width="5.7109375" style="8" customWidth="1"/>
    <col min="13794" max="14035" width="9.140625" style="8"/>
    <col min="14036" max="14036" width="3.85546875" style="8" customWidth="1"/>
    <col min="14037" max="14037" width="33.7109375" style="8" customWidth="1"/>
    <col min="14038" max="14038" width="7.140625" style="8" customWidth="1"/>
    <col min="14039" max="14039" width="6.7109375" style="8" customWidth="1"/>
    <col min="14040" max="14044" width="7.140625" style="8" customWidth="1"/>
    <col min="14045" max="14045" width="6.28515625" style="8" customWidth="1"/>
    <col min="14046" max="14046" width="4.85546875" style="8" customWidth="1"/>
    <col min="14047" max="14047" width="6.85546875" style="8" customWidth="1"/>
    <col min="14048" max="14048" width="7.28515625" style="8" customWidth="1"/>
    <col min="14049" max="14049" width="5.7109375" style="8" customWidth="1"/>
    <col min="14050" max="14291" width="9.140625" style="8"/>
    <col min="14292" max="14292" width="3.85546875" style="8" customWidth="1"/>
    <col min="14293" max="14293" width="33.7109375" style="8" customWidth="1"/>
    <col min="14294" max="14294" width="7.140625" style="8" customWidth="1"/>
    <col min="14295" max="14295" width="6.7109375" style="8" customWidth="1"/>
    <col min="14296" max="14300" width="7.140625" style="8" customWidth="1"/>
    <col min="14301" max="14301" width="6.28515625" style="8" customWidth="1"/>
    <col min="14302" max="14302" width="4.85546875" style="8" customWidth="1"/>
    <col min="14303" max="14303" width="6.85546875" style="8" customWidth="1"/>
    <col min="14304" max="14304" width="7.28515625" style="8" customWidth="1"/>
    <col min="14305" max="14305" width="5.7109375" style="8" customWidth="1"/>
    <col min="14306" max="14547" width="9.140625" style="8"/>
    <col min="14548" max="14548" width="3.85546875" style="8" customWidth="1"/>
    <col min="14549" max="14549" width="33.7109375" style="8" customWidth="1"/>
    <col min="14550" max="14550" width="7.140625" style="8" customWidth="1"/>
    <col min="14551" max="14551" width="6.7109375" style="8" customWidth="1"/>
    <col min="14552" max="14556" width="7.140625" style="8" customWidth="1"/>
    <col min="14557" max="14557" width="6.28515625" style="8" customWidth="1"/>
    <col min="14558" max="14558" width="4.85546875" style="8" customWidth="1"/>
    <col min="14559" max="14559" width="6.85546875" style="8" customWidth="1"/>
    <col min="14560" max="14560" width="7.28515625" style="8" customWidth="1"/>
    <col min="14561" max="14561" width="5.7109375" style="8" customWidth="1"/>
    <col min="14562" max="14803" width="9.140625" style="8"/>
    <col min="14804" max="14804" width="3.85546875" style="8" customWidth="1"/>
    <col min="14805" max="14805" width="33.7109375" style="8" customWidth="1"/>
    <col min="14806" max="14806" width="7.140625" style="8" customWidth="1"/>
    <col min="14807" max="14807" width="6.7109375" style="8" customWidth="1"/>
    <col min="14808" max="14812" width="7.140625" style="8" customWidth="1"/>
    <col min="14813" max="14813" width="6.28515625" style="8" customWidth="1"/>
    <col min="14814" max="14814" width="4.85546875" style="8" customWidth="1"/>
    <col min="14815" max="14815" width="6.85546875" style="8" customWidth="1"/>
    <col min="14816" max="14816" width="7.28515625" style="8" customWidth="1"/>
    <col min="14817" max="14817" width="5.7109375" style="8" customWidth="1"/>
    <col min="14818" max="15059" width="9.140625" style="8"/>
    <col min="15060" max="15060" width="3.85546875" style="8" customWidth="1"/>
    <col min="15061" max="15061" width="33.7109375" style="8" customWidth="1"/>
    <col min="15062" max="15062" width="7.140625" style="8" customWidth="1"/>
    <col min="15063" max="15063" width="6.7109375" style="8" customWidth="1"/>
    <col min="15064" max="15068" width="7.140625" style="8" customWidth="1"/>
    <col min="15069" max="15069" width="6.28515625" style="8" customWidth="1"/>
    <col min="15070" max="15070" width="4.85546875" style="8" customWidth="1"/>
    <col min="15071" max="15071" width="6.85546875" style="8" customWidth="1"/>
    <col min="15072" max="15072" width="7.28515625" style="8" customWidth="1"/>
    <col min="15073" max="15073" width="5.7109375" style="8" customWidth="1"/>
    <col min="15074" max="15315" width="9.140625" style="8"/>
    <col min="15316" max="15316" width="3.85546875" style="8" customWidth="1"/>
    <col min="15317" max="15317" width="33.7109375" style="8" customWidth="1"/>
    <col min="15318" max="15318" width="7.140625" style="8" customWidth="1"/>
    <col min="15319" max="15319" width="6.7109375" style="8" customWidth="1"/>
    <col min="15320" max="15324" width="7.140625" style="8" customWidth="1"/>
    <col min="15325" max="15325" width="6.28515625" style="8" customWidth="1"/>
    <col min="15326" max="15326" width="4.85546875" style="8" customWidth="1"/>
    <col min="15327" max="15327" width="6.85546875" style="8" customWidth="1"/>
    <col min="15328" max="15328" width="7.28515625" style="8" customWidth="1"/>
    <col min="15329" max="15329" width="5.7109375" style="8" customWidth="1"/>
    <col min="15330" max="15571" width="9.140625" style="8"/>
    <col min="15572" max="15572" width="3.85546875" style="8" customWidth="1"/>
    <col min="15573" max="15573" width="33.7109375" style="8" customWidth="1"/>
    <col min="15574" max="15574" width="7.140625" style="8" customWidth="1"/>
    <col min="15575" max="15575" width="6.7109375" style="8" customWidth="1"/>
    <col min="15576" max="15580" width="7.140625" style="8" customWidth="1"/>
    <col min="15581" max="15581" width="6.28515625" style="8" customWidth="1"/>
    <col min="15582" max="15582" width="4.85546875" style="8" customWidth="1"/>
    <col min="15583" max="15583" width="6.85546875" style="8" customWidth="1"/>
    <col min="15584" max="15584" width="7.28515625" style="8" customWidth="1"/>
    <col min="15585" max="15585" width="5.7109375" style="8" customWidth="1"/>
    <col min="15586" max="15827" width="9.140625" style="8"/>
    <col min="15828" max="15828" width="3.85546875" style="8" customWidth="1"/>
    <col min="15829" max="15829" width="33.7109375" style="8" customWidth="1"/>
    <col min="15830" max="15830" width="7.140625" style="8" customWidth="1"/>
    <col min="15831" max="15831" width="6.7109375" style="8" customWidth="1"/>
    <col min="15832" max="15836" width="7.140625" style="8" customWidth="1"/>
    <col min="15837" max="15837" width="6.28515625" style="8" customWidth="1"/>
    <col min="15838" max="15838" width="4.85546875" style="8" customWidth="1"/>
    <col min="15839" max="15839" width="6.85546875" style="8" customWidth="1"/>
    <col min="15840" max="15840" width="7.28515625" style="8" customWidth="1"/>
    <col min="15841" max="15841" width="5.7109375" style="8" customWidth="1"/>
    <col min="15842" max="16083" width="9.140625" style="8"/>
    <col min="16084" max="16084" width="3.85546875" style="8" customWidth="1"/>
    <col min="16085" max="16085" width="33.7109375" style="8" customWidth="1"/>
    <col min="16086" max="16086" width="7.140625" style="8" customWidth="1"/>
    <col min="16087" max="16087" width="6.7109375" style="8" customWidth="1"/>
    <col min="16088" max="16092" width="7.140625" style="8" customWidth="1"/>
    <col min="16093" max="16093" width="6.28515625" style="8" customWidth="1"/>
    <col min="16094" max="16094" width="4.85546875" style="8" customWidth="1"/>
    <col min="16095" max="16095" width="6.85546875" style="8" customWidth="1"/>
    <col min="16096" max="16096" width="7.28515625" style="8" customWidth="1"/>
    <col min="16097" max="16097" width="5.7109375" style="8" customWidth="1"/>
    <col min="16098" max="16339" width="9.140625" style="8"/>
    <col min="16340" max="16384" width="10.28515625" style="8" customWidth="1"/>
  </cols>
  <sheetData>
    <row r="1" spans="1:219" ht="18.75">
      <c r="A1" s="1536" t="s">
        <v>341</v>
      </c>
      <c r="B1" s="1536"/>
      <c r="C1" s="1536"/>
      <c r="D1" s="1536"/>
      <c r="E1" s="1536"/>
      <c r="F1" s="1536"/>
      <c r="G1" s="1536"/>
      <c r="H1" s="1536"/>
    </row>
    <row r="2" spans="1:219" ht="18.75">
      <c r="A2" s="8"/>
      <c r="B2" s="87"/>
      <c r="C2" s="141"/>
      <c r="D2" s="141"/>
      <c r="E2" s="74"/>
    </row>
    <row r="3" spans="1:219">
      <c r="A3" s="1719" t="s">
        <v>441</v>
      </c>
      <c r="B3" s="1719"/>
      <c r="C3" s="1719"/>
      <c r="D3" s="1719"/>
      <c r="E3" s="1719"/>
      <c r="F3" s="1719"/>
      <c r="G3" s="1719"/>
      <c r="H3" s="1719"/>
    </row>
    <row r="4" spans="1:219" hidden="1">
      <c r="A4" s="117"/>
      <c r="B4" s="33"/>
      <c r="C4" s="128"/>
    </row>
    <row r="5" spans="1:219" ht="15.6" customHeight="1">
      <c r="A5" s="1518" t="s">
        <v>2791</v>
      </c>
      <c r="B5" s="1518"/>
      <c r="C5" s="1518"/>
      <c r="D5" s="1518"/>
      <c r="E5" s="1518"/>
      <c r="F5" s="1518"/>
      <c r="G5" s="1518"/>
      <c r="H5" s="1518"/>
    </row>
    <row r="7" spans="1:219" ht="25.5">
      <c r="A7" s="8"/>
      <c r="B7" s="560" t="s">
        <v>35</v>
      </c>
      <c r="C7" s="366" t="s">
        <v>2</v>
      </c>
      <c r="D7" s="366" t="s">
        <v>735</v>
      </c>
      <c r="E7" s="560" t="s">
        <v>3</v>
      </c>
      <c r="F7" s="560" t="s">
        <v>2402</v>
      </c>
      <c r="GW7" s="30"/>
      <c r="GX7" s="30"/>
      <c r="GY7" s="30"/>
    </row>
    <row r="8" spans="1:219" ht="13.35" customHeight="1">
      <c r="A8" s="8"/>
      <c r="B8" s="1695" t="s">
        <v>2542</v>
      </c>
      <c r="C8" s="1696"/>
      <c r="D8" s="1696"/>
      <c r="E8" s="1697"/>
      <c r="F8" s="868" t="s">
        <v>2550</v>
      </c>
      <c r="GW8" s="30"/>
      <c r="GX8" s="30"/>
      <c r="GY8" s="30"/>
    </row>
    <row r="9" spans="1:219">
      <c r="A9" s="8"/>
      <c r="B9" s="357" t="s">
        <v>40</v>
      </c>
      <c r="C9" s="112" t="s">
        <v>96</v>
      </c>
      <c r="D9" s="336" t="s">
        <v>302</v>
      </c>
      <c r="E9" s="355" t="s">
        <v>7</v>
      </c>
      <c r="F9" s="349">
        <f>_xlfn.XLOOKUP(M9,[1]VIII_CII_A_3_local2!$AI:$AI,[1]VIII_CII_A_3_local2!$T:$T)</f>
        <v>3.762</v>
      </c>
      <c r="H9" s="150"/>
      <c r="M9" s="761" t="s">
        <v>2184</v>
      </c>
      <c r="N9" s="101"/>
      <c r="O9" s="144"/>
      <c r="P9" s="144"/>
      <c r="GW9" s="30"/>
      <c r="GX9" s="30"/>
      <c r="GY9" s="30"/>
    </row>
    <row r="10" spans="1:219">
      <c r="A10" s="8"/>
      <c r="B10" s="357" t="s">
        <v>41</v>
      </c>
      <c r="C10" s="112" t="s">
        <v>197</v>
      </c>
      <c r="D10" s="336" t="s">
        <v>302</v>
      </c>
      <c r="E10" s="355" t="s">
        <v>7</v>
      </c>
      <c r="F10" s="349">
        <f>_xlfn.XLOOKUP(M10,[1]VIII_CII_A_3_local2!$AI:$AI,[1]VIII_CII_A_3_local2!$T:$T)</f>
        <v>3.3857999999999997</v>
      </c>
      <c r="M10" s="761" t="s">
        <v>2185</v>
      </c>
      <c r="N10" s="101"/>
      <c r="O10" s="144"/>
      <c r="P10" s="144"/>
      <c r="GW10" s="30"/>
      <c r="GX10" s="30"/>
      <c r="GY10" s="30"/>
    </row>
    <row r="11" spans="1:219" ht="25.5">
      <c r="A11" s="8"/>
      <c r="B11" s="357" t="s">
        <v>42</v>
      </c>
      <c r="C11" s="112" t="s">
        <v>727</v>
      </c>
      <c r="D11" s="336" t="s">
        <v>302</v>
      </c>
      <c r="E11" s="355" t="s">
        <v>7</v>
      </c>
      <c r="F11" s="349">
        <f>_xlfn.XLOOKUP(M11,[1]VIII_CII_A_3_local2!$AI:$AI,[1]VIII_CII_A_3_local2!$T:$T)</f>
        <v>3.3857999999999997</v>
      </c>
      <c r="M11" s="761" t="s">
        <v>2186</v>
      </c>
      <c r="N11" s="101"/>
      <c r="O11" s="144"/>
      <c r="P11" s="144"/>
      <c r="GW11" s="30"/>
      <c r="GX11" s="30"/>
      <c r="GY11" s="30"/>
    </row>
    <row r="12" spans="1:219" ht="25.5">
      <c r="A12" s="8"/>
      <c r="B12" s="357" t="s">
        <v>44</v>
      </c>
      <c r="C12" s="112" t="s">
        <v>728</v>
      </c>
      <c r="D12" s="336" t="s">
        <v>302</v>
      </c>
      <c r="E12" s="355" t="s">
        <v>7</v>
      </c>
      <c r="F12" s="349">
        <f>_xlfn.XLOOKUP(M12,[1]VIII_CII_A_3_local2!$AI:$AI,[1]VIII_CII_A_3_local2!$T:$T)</f>
        <v>3.0855999999999995</v>
      </c>
      <c r="M12" s="761" t="s">
        <v>2187</v>
      </c>
      <c r="N12" s="101"/>
      <c r="O12" s="144"/>
      <c r="P12" s="144"/>
      <c r="GW12" s="30"/>
      <c r="GX12" s="30"/>
      <c r="GY12" s="30"/>
    </row>
    <row r="13" spans="1:219">
      <c r="A13" s="8"/>
      <c r="B13" s="357" t="s">
        <v>46</v>
      </c>
      <c r="C13" s="132" t="s">
        <v>729</v>
      </c>
      <c r="D13" s="336" t="s">
        <v>302</v>
      </c>
      <c r="E13" s="355" t="s">
        <v>7</v>
      </c>
      <c r="F13" s="349">
        <f>_xlfn.XLOOKUP(M13,[1]VIII_CII_A_3_local2!$AI:$AI,[1]VIII_CII_A_3_local2!$T:$T)</f>
        <v>2.99</v>
      </c>
      <c r="M13" s="761" t="s">
        <v>2188</v>
      </c>
      <c r="N13" s="101"/>
      <c r="O13" s="144"/>
      <c r="P13" s="144"/>
      <c r="GW13" s="30"/>
      <c r="GX13" s="30"/>
      <c r="GY13" s="30"/>
    </row>
    <row r="14" spans="1:219">
      <c r="A14" s="8"/>
      <c r="B14" s="357" t="s">
        <v>48</v>
      </c>
      <c r="C14" s="132" t="s">
        <v>913</v>
      </c>
      <c r="D14" s="336" t="s">
        <v>302</v>
      </c>
      <c r="E14" s="355" t="s">
        <v>7</v>
      </c>
      <c r="F14" s="349">
        <f>_xlfn.XLOOKUP(M14,[1]VIII_CII_A_3_local2!$AI:$AI,[1]VIII_CII_A_3_local2!$T:$T)</f>
        <v>2.7552676056338026</v>
      </c>
      <c r="M14" s="761" t="s">
        <v>2189</v>
      </c>
      <c r="N14" s="101"/>
      <c r="O14" s="144"/>
      <c r="P14" s="144"/>
      <c r="GW14" s="30"/>
      <c r="GX14" s="30"/>
      <c r="GY14" s="30"/>
    </row>
    <row r="15" spans="1:219">
      <c r="A15" s="30"/>
      <c r="B15" s="1695" t="s">
        <v>2543</v>
      </c>
      <c r="C15" s="1696"/>
      <c r="D15" s="1696"/>
      <c r="E15" s="1697"/>
      <c r="F15" s="664" t="s">
        <v>19</v>
      </c>
      <c r="GW15" s="30"/>
      <c r="GX15" s="30"/>
      <c r="GY15" s="30"/>
      <c r="GZ15" s="30"/>
      <c r="HA15" s="30"/>
      <c r="HB15" s="30"/>
      <c r="HC15" s="30"/>
      <c r="HD15" s="30"/>
      <c r="HE15" s="30"/>
      <c r="HF15" s="30"/>
      <c r="HG15" s="30"/>
      <c r="HH15" s="30"/>
      <c r="HI15" s="30"/>
      <c r="HJ15" s="30"/>
      <c r="HK15" s="30"/>
    </row>
    <row r="16" spans="1:219">
      <c r="A16" s="8"/>
      <c r="B16" s="1728" t="s">
        <v>50</v>
      </c>
      <c r="C16" s="1502" t="s">
        <v>780</v>
      </c>
      <c r="D16" s="336" t="s">
        <v>736</v>
      </c>
      <c r="E16" s="355" t="s">
        <v>7</v>
      </c>
      <c r="F16" s="349">
        <f>_xlfn.XLOOKUP(M16,[1]VIII_CII_A_3_local2!$AI:$AI,[1]VIII_CII_A_3_local2!$T:$T)</f>
        <v>1.8897125625000004</v>
      </c>
      <c r="G16" s="1072"/>
      <c r="M16" s="769" t="s">
        <v>2190</v>
      </c>
      <c r="GW16" s="30"/>
      <c r="GX16" s="30"/>
      <c r="GY16" s="30"/>
    </row>
    <row r="17" spans="1:207">
      <c r="A17" s="8"/>
      <c r="B17" s="1728"/>
      <c r="C17" s="1158"/>
      <c r="D17" s="336" t="s">
        <v>87</v>
      </c>
      <c r="E17" s="355" t="s">
        <v>7</v>
      </c>
      <c r="F17" s="349">
        <f>_xlfn.XLOOKUP(M17,[1]VIII_CII_A_3_local2!$AI:$AI,[1]VIII_CII_A_3_local2!$T:$T)</f>
        <v>1.8253988156249998</v>
      </c>
      <c r="G17" s="1072"/>
      <c r="M17" s="769" t="s">
        <v>2191</v>
      </c>
      <c r="GW17" s="30"/>
      <c r="GX17" s="30"/>
      <c r="GY17" s="30"/>
    </row>
    <row r="18" spans="1:207">
      <c r="A18" s="8"/>
      <c r="B18" s="1728"/>
      <c r="C18" s="1159"/>
      <c r="D18" s="336" t="s">
        <v>88</v>
      </c>
      <c r="E18" s="355" t="s">
        <v>7</v>
      </c>
      <c r="F18" s="349">
        <f>_xlfn.XLOOKUP(M18,[1]VIII_CII_A_3_local2!$AI:$AI,[1]VIII_CII_A_3_local2!$T:$T)</f>
        <v>1.65945346875</v>
      </c>
      <c r="G18" s="1072"/>
      <c r="M18" s="769" t="s">
        <v>2192</v>
      </c>
      <c r="GW18" s="30"/>
      <c r="GX18" s="30"/>
      <c r="GY18" s="30"/>
    </row>
    <row r="19" spans="1:207" ht="12.75" customHeight="1">
      <c r="A19" s="8"/>
      <c r="B19" s="1495" t="s">
        <v>52</v>
      </c>
      <c r="C19" s="1712" t="s">
        <v>732</v>
      </c>
      <c r="D19" s="54" t="s">
        <v>736</v>
      </c>
      <c r="E19" s="130" t="s">
        <v>7</v>
      </c>
      <c r="F19" s="167">
        <f>_xlfn.XLOOKUP(M19,[1]VIII_CII_A_3_local2!$AI:$AI,[1]VIII_CII_A_3_local2!$T:$T)</f>
        <v>1.7997262499999997</v>
      </c>
      <c r="G19" s="1072"/>
      <c r="M19" s="769" t="s">
        <v>2193</v>
      </c>
      <c r="GW19" s="30"/>
      <c r="GX19" s="30"/>
      <c r="GY19" s="30"/>
    </row>
    <row r="20" spans="1:207">
      <c r="A20" s="8"/>
      <c r="B20" s="1493"/>
      <c r="C20" s="1713"/>
      <c r="D20" s="54" t="s">
        <v>87</v>
      </c>
      <c r="E20" s="130" t="s">
        <v>7</v>
      </c>
      <c r="F20" s="167">
        <f>_xlfn.XLOOKUP(M20,[1]VIII_CII_A_3_local2!$AI:$AI,[1]VIII_CII_A_3_local2!$T:$T)</f>
        <v>1.7384750624999998</v>
      </c>
      <c r="G20" s="1072"/>
      <c r="M20" s="769" t="s">
        <v>2194</v>
      </c>
      <c r="GW20" s="30"/>
      <c r="GX20" s="30"/>
      <c r="GY20" s="30"/>
    </row>
    <row r="21" spans="1:207">
      <c r="A21" s="8"/>
      <c r="B21" s="1493"/>
      <c r="C21" s="1713"/>
      <c r="D21" s="54" t="s">
        <v>88</v>
      </c>
      <c r="E21" s="130" t="s">
        <v>7</v>
      </c>
      <c r="F21" s="167">
        <f>_xlfn.XLOOKUP(M21,[1]VIII_CII_A_3_local2!$AI:$AI,[1]VIII_CII_A_3_local2!$T:$T)</f>
        <v>1.5804318749999999</v>
      </c>
      <c r="G21" s="1072"/>
      <c r="M21" s="769" t="s">
        <v>2195</v>
      </c>
      <c r="GW21" s="30"/>
      <c r="GX21" s="30"/>
      <c r="GY21" s="30"/>
    </row>
    <row r="22" spans="1:207">
      <c r="A22" s="8"/>
      <c r="B22" s="1494"/>
      <c r="C22" s="1714"/>
      <c r="D22" s="54" t="s">
        <v>363</v>
      </c>
      <c r="E22" s="130" t="s">
        <v>7</v>
      </c>
      <c r="F22" s="167">
        <f>_xlfn.XLOOKUP(M22,[1]VIII_CII_A_3_local2!$AI:$AI,[1]VIII_CII_A_3_local2!$T:$T)</f>
        <v>1.5221849999999999</v>
      </c>
      <c r="G22" s="1072"/>
      <c r="M22" s="769" t="s">
        <v>2196</v>
      </c>
      <c r="GW22" s="30"/>
      <c r="GX22" s="30"/>
      <c r="GY22" s="30"/>
    </row>
    <row r="23" spans="1:207">
      <c r="A23" s="8"/>
      <c r="B23" s="1495" t="s">
        <v>54</v>
      </c>
      <c r="C23" s="1711" t="s">
        <v>733</v>
      </c>
      <c r="D23" s="54" t="s">
        <v>736</v>
      </c>
      <c r="E23" s="146" t="s">
        <v>7</v>
      </c>
      <c r="F23" s="167">
        <f>_xlfn.XLOOKUP(M23,[1]VIII_CII_A_3_local2!$AI:$AI,[1]VIII_CII_A_3_local2!$T:$T)</f>
        <v>1.7997262499999997</v>
      </c>
      <c r="G23" s="1072"/>
      <c r="M23" s="769" t="s">
        <v>2197</v>
      </c>
      <c r="GW23" s="30"/>
      <c r="GX23" s="30"/>
      <c r="GY23" s="30"/>
    </row>
    <row r="24" spans="1:207">
      <c r="A24" s="8"/>
      <c r="B24" s="1493"/>
      <c r="C24" s="1702"/>
      <c r="D24" s="54" t="s">
        <v>87</v>
      </c>
      <c r="E24" s="146" t="s">
        <v>7</v>
      </c>
      <c r="F24" s="167">
        <f>_xlfn.XLOOKUP(M24,[1]VIII_CII_A_3_local2!$AI:$AI,[1]VIII_CII_A_3_local2!$T:$T)</f>
        <v>1.7384750624999998</v>
      </c>
      <c r="G24" s="1072"/>
      <c r="M24" s="769" t="s">
        <v>2198</v>
      </c>
      <c r="GW24" s="30"/>
      <c r="GX24" s="30"/>
      <c r="GY24" s="30"/>
    </row>
    <row r="25" spans="1:207">
      <c r="A25" s="8"/>
      <c r="B25" s="1493"/>
      <c r="C25" s="1702"/>
      <c r="D25" s="54" t="s">
        <v>88</v>
      </c>
      <c r="E25" s="146" t="s">
        <v>7</v>
      </c>
      <c r="F25" s="167">
        <f>_xlfn.XLOOKUP(M25,[1]VIII_CII_A_3_local2!$AI:$AI,[1]VIII_CII_A_3_local2!$T:$T)</f>
        <v>1.5804318749999999</v>
      </c>
      <c r="G25" s="1072"/>
      <c r="M25" s="769" t="s">
        <v>2199</v>
      </c>
      <c r="GW25" s="30"/>
      <c r="GX25" s="30"/>
      <c r="GY25" s="30"/>
    </row>
    <row r="26" spans="1:207">
      <c r="A26" s="8"/>
      <c r="B26" s="1494"/>
      <c r="C26" s="1703"/>
      <c r="D26" s="54" t="s">
        <v>363</v>
      </c>
      <c r="E26" s="146" t="s">
        <v>7</v>
      </c>
      <c r="F26" s="167">
        <f>_xlfn.XLOOKUP(M26,[1]VIII_CII_A_3_local2!$AI:$AI,[1]VIII_CII_A_3_local2!$T:$T)</f>
        <v>1.5221849999999999</v>
      </c>
      <c r="G26" s="1072"/>
      <c r="M26" s="769" t="s">
        <v>2200</v>
      </c>
      <c r="GW26" s="30"/>
      <c r="GX26" s="30"/>
      <c r="GY26" s="30"/>
    </row>
    <row r="27" spans="1:207" ht="12.75" customHeight="1">
      <c r="A27" s="8"/>
      <c r="B27" s="1495" t="s">
        <v>242</v>
      </c>
      <c r="C27" s="1502" t="s">
        <v>995</v>
      </c>
      <c r="D27" s="54" t="s">
        <v>736</v>
      </c>
      <c r="E27" s="130" t="s">
        <v>32</v>
      </c>
      <c r="F27" s="167">
        <f>_xlfn.XLOOKUP(M27,[1]VIII_CII_A_3_local2!$AI:$AI,[1]VIII_CII_A_3_local2!$T:$T)</f>
        <v>1.5256395000000003</v>
      </c>
      <c r="G27" s="1072"/>
      <c r="M27" s="769" t="s">
        <v>2201</v>
      </c>
      <c r="GW27" s="30"/>
      <c r="GX27" s="30"/>
      <c r="GY27" s="30"/>
    </row>
    <row r="28" spans="1:207">
      <c r="A28" s="8"/>
      <c r="B28" s="1493"/>
      <c r="C28" s="1158"/>
      <c r="D28" s="54" t="s">
        <v>87</v>
      </c>
      <c r="E28" s="130" t="s">
        <v>32</v>
      </c>
      <c r="F28" s="167">
        <f>_xlfn.XLOOKUP(M28,[1]VIII_CII_A_3_local2!$AI:$AI,[1]VIII_CII_A_3_local2!$T:$T)</f>
        <v>1.473716475</v>
      </c>
      <c r="G28" s="1072"/>
      <c r="M28" s="769" t="s">
        <v>2202</v>
      </c>
      <c r="GW28" s="30"/>
      <c r="GX28" s="30"/>
      <c r="GY28" s="30"/>
    </row>
    <row r="29" spans="1:207">
      <c r="A29" s="8"/>
      <c r="B29" s="1493"/>
      <c r="C29" s="1158"/>
      <c r="D29" s="54" t="s">
        <v>88</v>
      </c>
      <c r="E29" s="130" t="s">
        <v>32</v>
      </c>
      <c r="F29" s="167">
        <f>_xlfn.XLOOKUP(M29,[1]VIII_CII_A_3_local2!$AI:$AI,[1]VIII_CII_A_3_local2!$T:$T)</f>
        <v>1.39194</v>
      </c>
      <c r="G29" s="1072"/>
      <c r="M29" s="769" t="s">
        <v>2203</v>
      </c>
      <c r="GW29" s="30"/>
      <c r="GX29" s="30"/>
      <c r="GY29" s="30"/>
    </row>
    <row r="30" spans="1:207">
      <c r="A30" s="8"/>
      <c r="B30" s="1494"/>
      <c r="C30" s="1159"/>
      <c r="D30" s="54" t="s">
        <v>363</v>
      </c>
      <c r="E30" s="130" t="s">
        <v>32</v>
      </c>
      <c r="F30" s="167">
        <f>_xlfn.XLOOKUP(M30,[1]VIII_CII_A_3_local2!$AI:$AI,[1]VIII_CII_A_3_local2!$T:$T)</f>
        <v>1.3603050000000001</v>
      </c>
      <c r="G30" s="1072"/>
      <c r="M30" s="769" t="s">
        <v>2204</v>
      </c>
      <c r="GW30" s="30"/>
      <c r="GX30" s="30"/>
      <c r="GY30" s="30"/>
    </row>
    <row r="31" spans="1:207">
      <c r="A31" s="8"/>
      <c r="B31" s="1495" t="s">
        <v>243</v>
      </c>
      <c r="C31" s="1502" t="s">
        <v>994</v>
      </c>
      <c r="D31" s="54" t="s">
        <v>736</v>
      </c>
      <c r="E31" s="130" t="s">
        <v>33</v>
      </c>
      <c r="F31" s="167">
        <f>_xlfn.XLOOKUP(M31,[1]VIII_CII_A_3_local2!$AI:$AI,[1]VIII_CII_A_3_local2!$T:$T)</f>
        <v>1.4722421175</v>
      </c>
      <c r="G31" s="1072"/>
      <c r="M31" s="769" t="s">
        <v>2205</v>
      </c>
      <c r="GW31" s="30"/>
      <c r="GX31" s="30"/>
      <c r="GY31" s="30"/>
    </row>
    <row r="32" spans="1:207">
      <c r="A32" s="8"/>
      <c r="B32" s="1493"/>
      <c r="C32" s="1158"/>
      <c r="D32" s="54" t="s">
        <v>87</v>
      </c>
      <c r="E32" s="130" t="s">
        <v>33</v>
      </c>
      <c r="F32" s="167">
        <f>_xlfn.XLOOKUP(M32,[1]VIII_CII_A_3_local2!$AI:$AI,[1]VIII_CII_A_3_local2!$T:$T)</f>
        <v>1.4221363983749999</v>
      </c>
      <c r="G32" s="1072"/>
      <c r="M32" s="769" t="s">
        <v>2206</v>
      </c>
      <c r="GW32" s="30"/>
      <c r="GX32" s="30"/>
      <c r="GY32" s="30"/>
    </row>
    <row r="33" spans="1:207">
      <c r="A33" s="8"/>
      <c r="B33" s="1493"/>
      <c r="C33" s="1158"/>
      <c r="D33" s="54" t="s">
        <v>88</v>
      </c>
      <c r="E33" s="130" t="s">
        <v>33</v>
      </c>
      <c r="F33" s="167">
        <f>_xlfn.XLOOKUP(M33,[1]VIII_CII_A_3_local2!$AI:$AI,[1]VIII_CII_A_3_local2!$T:$T)</f>
        <v>1.3432221</v>
      </c>
      <c r="G33" s="1072"/>
      <c r="M33" s="769" t="s">
        <v>2207</v>
      </c>
      <c r="GW33" s="30"/>
      <c r="GX33" s="30"/>
      <c r="GY33" s="30"/>
    </row>
    <row r="34" spans="1:207">
      <c r="A34" s="8"/>
      <c r="B34" s="1494"/>
      <c r="C34" s="1159"/>
      <c r="D34" s="54" t="s">
        <v>363</v>
      </c>
      <c r="E34" s="130" t="s">
        <v>33</v>
      </c>
      <c r="F34" s="167">
        <f>_xlfn.XLOOKUP(M34,[1]VIII_CII_A_3_local2!$AI:$AI,[1]VIII_CII_A_3_local2!$T:$T)</f>
        <v>1.3058927999999999</v>
      </c>
      <c r="G34" s="1072"/>
      <c r="M34" s="769" t="s">
        <v>2208</v>
      </c>
      <c r="GW34" s="30"/>
      <c r="GX34" s="30"/>
      <c r="GY34" s="30"/>
    </row>
    <row r="35" spans="1:207">
      <c r="A35" s="8"/>
      <c r="B35" s="1495" t="s">
        <v>244</v>
      </c>
      <c r="C35" s="1542" t="s">
        <v>783</v>
      </c>
      <c r="D35" s="54" t="s">
        <v>87</v>
      </c>
      <c r="E35" s="130" t="s">
        <v>33</v>
      </c>
      <c r="F35" s="167">
        <f>_xlfn.XLOOKUP(M35,[1]VIII_CII_A_3_local2!$AI:$AI,[1]VIII_CII_A_3_local2!$T:$T)</f>
        <v>1.3621055867120624</v>
      </c>
      <c r="G35" s="1072"/>
      <c r="M35" s="769" t="s">
        <v>2209</v>
      </c>
      <c r="GW35" s="30"/>
      <c r="GX35" s="30"/>
      <c r="GY35" s="30"/>
    </row>
    <row r="36" spans="1:207">
      <c r="A36" s="8"/>
      <c r="B36" s="1493"/>
      <c r="C36" s="1282"/>
      <c r="D36" s="54" t="s">
        <v>88</v>
      </c>
      <c r="E36" s="130" t="s">
        <v>140</v>
      </c>
      <c r="F36" s="167">
        <f>_xlfn.XLOOKUP(M36,[1]VIII_CII_A_3_local2!$AI:$AI,[1]VIII_CII_A_3_local2!$T:$T)-0.01</f>
        <v>1.3521055867120624</v>
      </c>
      <c r="G36" s="1072"/>
      <c r="M36" s="769" t="s">
        <v>2209</v>
      </c>
      <c r="GW36" s="30"/>
      <c r="GX36" s="30"/>
      <c r="GY36" s="30"/>
    </row>
    <row r="37" spans="1:207">
      <c r="A37" s="8"/>
      <c r="B37" s="1494"/>
      <c r="C37" s="1283"/>
      <c r="D37" s="54" t="s">
        <v>363</v>
      </c>
      <c r="E37" s="130" t="s">
        <v>140</v>
      </c>
      <c r="F37" s="167">
        <f>_xlfn.XLOOKUP(M37,[1]VIII_CII_A_3_local2!$AI:$AI,[1]VIII_CII_A_3_local2!$T:$T)</f>
        <v>1.2507688295999997</v>
      </c>
      <c r="G37" s="1072"/>
      <c r="M37" s="769" t="s">
        <v>2210</v>
      </c>
      <c r="GW37" s="30"/>
      <c r="GX37" s="30"/>
      <c r="GY37" s="30"/>
    </row>
    <row r="38" spans="1:207" ht="12.75" customHeight="1">
      <c r="A38" s="8"/>
      <c r="B38" s="1495" t="s">
        <v>245</v>
      </c>
      <c r="C38" s="1502" t="s">
        <v>737</v>
      </c>
      <c r="D38" s="54" t="s">
        <v>736</v>
      </c>
      <c r="E38" s="130" t="s">
        <v>33</v>
      </c>
      <c r="F38" s="167">
        <f>_xlfn.XLOOKUP(M38,[1]VIII_CII_A_3_local2!$AI:$AI,[1]VIII_CII_A_3_local2!$T:$T)</f>
        <v>1.3621055867120624</v>
      </c>
      <c r="G38" s="1072"/>
      <c r="M38" s="769" t="s">
        <v>2212</v>
      </c>
      <c r="GW38" s="30"/>
      <c r="GX38" s="30"/>
      <c r="GY38" s="30"/>
    </row>
    <row r="39" spans="1:207">
      <c r="A39" s="8"/>
      <c r="B39" s="1493"/>
      <c r="C39" s="1158"/>
      <c r="D39" s="54" t="s">
        <v>87</v>
      </c>
      <c r="E39" s="130" t="s">
        <v>140</v>
      </c>
      <c r="F39" s="167">
        <f>_xlfn.XLOOKUP(M39,[1]VIII_CII_A_3_local2!$AI:$AI,[1]VIII_CII_A_3_local2!$T:$T)</f>
        <v>1.2865223959499996</v>
      </c>
      <c r="G39" s="1072"/>
      <c r="M39" s="769" t="s">
        <v>2213</v>
      </c>
      <c r="GW39" s="30"/>
      <c r="GX39" s="30"/>
      <c r="GY39" s="30"/>
    </row>
    <row r="40" spans="1:207">
      <c r="A40" s="8"/>
      <c r="B40" s="1494"/>
      <c r="C40" s="1159"/>
      <c r="D40" s="54" t="s">
        <v>363</v>
      </c>
      <c r="E40" s="130" t="s">
        <v>140</v>
      </c>
      <c r="F40" s="167">
        <f>_xlfn.XLOOKUP(M40,[1]VIII_CII_A_3_local2!$AI:$AI,[1]VIII_CII_A_3_local2!$T:$T)</f>
        <v>1.2507688295999997</v>
      </c>
      <c r="G40" s="1072"/>
      <c r="M40" s="769" t="s">
        <v>2214</v>
      </c>
      <c r="GW40" s="30"/>
      <c r="GX40" s="30"/>
      <c r="GY40" s="30"/>
    </row>
    <row r="41" spans="1:207">
      <c r="A41" s="8"/>
      <c r="B41" s="1726" t="s">
        <v>246</v>
      </c>
      <c r="C41" s="1542" t="s">
        <v>442</v>
      </c>
      <c r="D41" s="54" t="s">
        <v>87</v>
      </c>
      <c r="E41" s="130" t="s">
        <v>140</v>
      </c>
      <c r="F41" s="167">
        <f>_xlfn.XLOOKUP(M41,[1]VIII_CII_A_3_local2!$AI:$AI,[1]VIII_CII_A_3_local2!$T:$T)</f>
        <v>1.2865223959499996</v>
      </c>
      <c r="G41" s="1072"/>
      <c r="M41" s="769" t="s">
        <v>2215</v>
      </c>
      <c r="GW41" s="30"/>
      <c r="GX41" s="30"/>
      <c r="GY41" s="30"/>
    </row>
    <row r="42" spans="1:207">
      <c r="A42" s="8"/>
      <c r="B42" s="1727"/>
      <c r="C42" s="1283"/>
      <c r="D42" s="54" t="s">
        <v>363</v>
      </c>
      <c r="E42" s="130" t="s">
        <v>140</v>
      </c>
      <c r="F42" s="167">
        <f>_xlfn.XLOOKUP(M42,[1]VIII_CII_A_3_local2!$AI:$AI,[1]VIII_CII_A_3_local2!$T:$T)</f>
        <v>1.2507688295999997</v>
      </c>
      <c r="G42" s="1072"/>
      <c r="M42" s="769" t="s">
        <v>2216</v>
      </c>
      <c r="GW42" s="30"/>
      <c r="GX42" s="30"/>
      <c r="GY42" s="30"/>
    </row>
    <row r="43" spans="1:207">
      <c r="A43" s="8"/>
      <c r="B43" s="1698" t="s">
        <v>247</v>
      </c>
      <c r="C43" s="1542" t="s">
        <v>738</v>
      </c>
      <c r="D43" s="54" t="s">
        <v>87</v>
      </c>
      <c r="E43" s="130" t="s">
        <v>33</v>
      </c>
      <c r="F43" s="167">
        <f>_xlfn.XLOOKUP(M43,[1]VIII_CII_A_3_local2!$AI:$AI,[1]VIII_CII_A_3_local2!$T:$T)</f>
        <v>1.3621055867120624</v>
      </c>
      <c r="G43" s="1072"/>
      <c r="M43" s="769" t="s">
        <v>2217</v>
      </c>
      <c r="GW43" s="30"/>
      <c r="GX43" s="30"/>
      <c r="GY43" s="30"/>
    </row>
    <row r="44" spans="1:207">
      <c r="A44" s="8"/>
      <c r="B44" s="1700"/>
      <c r="C44" s="1283"/>
      <c r="D44" s="54" t="s">
        <v>88</v>
      </c>
      <c r="E44" s="130" t="s">
        <v>33</v>
      </c>
      <c r="F44" s="167">
        <f>_xlfn.XLOOKUP(M44,[1]VIII_CII_A_3_local2!$AI:$AI,[1]VIII_CII_A_3_local2!$T:$T)</f>
        <v>1.2865223959499996</v>
      </c>
      <c r="G44" s="1072"/>
      <c r="M44" s="769" t="s">
        <v>2218</v>
      </c>
      <c r="GW44" s="30"/>
      <c r="GX44" s="30"/>
      <c r="GY44" s="30"/>
    </row>
    <row r="45" spans="1:207">
      <c r="A45" s="8"/>
      <c r="B45" s="1698" t="s">
        <v>248</v>
      </c>
      <c r="C45" s="1542" t="s">
        <v>784</v>
      </c>
      <c r="D45" s="54" t="s">
        <v>87</v>
      </c>
      <c r="E45" s="130" t="s">
        <v>33</v>
      </c>
      <c r="F45" s="167">
        <f>_xlfn.XLOOKUP(M45,[1]VIII_CII_A_3_local2!$AI:$AI,[1]VIII_CII_A_3_local2!$T:$T)</f>
        <v>1.3621055867120624</v>
      </c>
      <c r="G45" s="1072"/>
      <c r="M45" s="769" t="s">
        <v>2219</v>
      </c>
      <c r="GW45" s="30"/>
      <c r="GX45" s="30"/>
      <c r="GY45" s="30"/>
    </row>
    <row r="46" spans="1:207">
      <c r="A46" s="8"/>
      <c r="B46" s="1700"/>
      <c r="C46" s="1283"/>
      <c r="D46" s="54" t="s">
        <v>88</v>
      </c>
      <c r="E46" s="130" t="s">
        <v>33</v>
      </c>
      <c r="F46" s="167">
        <f>_xlfn.XLOOKUP(M46,[1]VIII_CII_A_3_local2!$AI:$AI,[1]VIII_CII_A_3_local2!$T:$T)</f>
        <v>1.2865223959499996</v>
      </c>
      <c r="G46" s="1072"/>
      <c r="M46" s="769" t="s">
        <v>2220</v>
      </c>
      <c r="GW46" s="30"/>
      <c r="GX46" s="30"/>
      <c r="GY46" s="30"/>
    </row>
    <row r="47" spans="1:207">
      <c r="A47" s="8"/>
      <c r="B47" s="1698" t="s">
        <v>249</v>
      </c>
      <c r="C47" s="1542" t="s">
        <v>739</v>
      </c>
      <c r="D47" s="54" t="s">
        <v>87</v>
      </c>
      <c r="E47" s="130" t="s">
        <v>140</v>
      </c>
      <c r="F47" s="167">
        <f>_xlfn.XLOOKUP(M47,[1]VIII_CII_A_3_local2!$AI:$AI,[1]VIII_CII_A_3_local2!$T:$T)</f>
        <v>1.3621055867120624</v>
      </c>
      <c r="G47" s="1072"/>
      <c r="M47" s="769" t="s">
        <v>2221</v>
      </c>
      <c r="GW47" s="30"/>
      <c r="GX47" s="30"/>
      <c r="GY47" s="30"/>
    </row>
    <row r="48" spans="1:207">
      <c r="A48" s="8"/>
      <c r="B48" s="1700"/>
      <c r="C48" s="1283"/>
      <c r="D48" s="54" t="s">
        <v>88</v>
      </c>
      <c r="E48" s="130" t="s">
        <v>140</v>
      </c>
      <c r="F48" s="167">
        <f>_xlfn.XLOOKUP(M48,[1]VIII_CII_A_3_local2!$AI:$AI,[1]VIII_CII_A_3_local2!$T:$T)</f>
        <v>1.2865223959499996</v>
      </c>
      <c r="G48" s="1072"/>
      <c r="M48" s="769" t="s">
        <v>2222</v>
      </c>
      <c r="GW48" s="30"/>
      <c r="GX48" s="30"/>
      <c r="GY48" s="30"/>
    </row>
    <row r="49" spans="1:207">
      <c r="A49" s="8"/>
      <c r="B49" s="45" t="s">
        <v>250</v>
      </c>
      <c r="C49" s="130" t="s">
        <v>443</v>
      </c>
      <c r="D49" s="147"/>
      <c r="E49" s="130" t="s">
        <v>140</v>
      </c>
      <c r="F49" s="167">
        <f>_xlfn.XLOOKUP(M49,[1]VIII_CII_A_3_local2!$AI:$AI,[1]VIII_CII_A_3_local2!$T:$T)</f>
        <v>1.3621055867120624</v>
      </c>
      <c r="G49" s="1072"/>
      <c r="M49" s="769" t="s">
        <v>2223</v>
      </c>
      <c r="GW49" s="30"/>
      <c r="GX49" s="30"/>
      <c r="GY49" s="30"/>
    </row>
    <row r="50" spans="1:207" ht="25.5">
      <c r="A50" s="8"/>
      <c r="B50" s="45" t="s">
        <v>251</v>
      </c>
      <c r="C50" s="54" t="s">
        <v>740</v>
      </c>
      <c r="D50" s="132"/>
      <c r="E50" s="130" t="s">
        <v>140</v>
      </c>
      <c r="F50" s="167">
        <f>_xlfn.XLOOKUP(M50,[1]VIII_CII_A_3_local2!$AI:$AI,[1]VIII_CII_A_3_local2!$T:$T)</f>
        <v>1.2667581956422178</v>
      </c>
      <c r="G50" s="1072"/>
      <c r="M50" s="769" t="s">
        <v>2224</v>
      </c>
      <c r="GW50" s="30"/>
      <c r="GX50" s="30"/>
      <c r="GY50" s="30"/>
    </row>
    <row r="51" spans="1:207">
      <c r="A51" s="8"/>
      <c r="B51" s="45" t="s">
        <v>253</v>
      </c>
      <c r="C51" s="130" t="s">
        <v>741</v>
      </c>
      <c r="D51" s="147"/>
      <c r="E51" s="130" t="s">
        <v>140</v>
      </c>
      <c r="F51" s="167">
        <f>_xlfn.XLOOKUP(M51,[1]VIII_CII_A_3_local2!$AI:$AI,[1]VIII_CII_A_3_local2!$T:$T)</f>
        <v>1.2865223959499996</v>
      </c>
      <c r="G51" s="1072"/>
      <c r="M51" s="769" t="s">
        <v>2225</v>
      </c>
      <c r="GW51" s="30"/>
      <c r="GX51" s="30"/>
      <c r="GY51" s="30"/>
    </row>
    <row r="52" spans="1:207">
      <c r="A52" s="8"/>
      <c r="B52" s="1698" t="s">
        <v>379</v>
      </c>
      <c r="C52" s="1542" t="s">
        <v>444</v>
      </c>
      <c r="D52" s="54" t="s">
        <v>87</v>
      </c>
      <c r="E52" s="130" t="s">
        <v>140</v>
      </c>
      <c r="F52" s="167">
        <f>_xlfn.XLOOKUP(M52,[1]VIII_CII_A_3_local2!$AI:$AI,[1]VIII_CII_A_3_local2!$T:$T)</f>
        <v>1.2865223959499996</v>
      </c>
      <c r="G52" s="1072"/>
      <c r="M52" s="769" t="s">
        <v>2226</v>
      </c>
      <c r="GW52" s="30"/>
      <c r="GX52" s="30"/>
      <c r="GY52" s="30"/>
    </row>
    <row r="53" spans="1:207">
      <c r="A53" s="8"/>
      <c r="B53" s="1700"/>
      <c r="C53" s="1283"/>
      <c r="D53" s="54" t="s">
        <v>363</v>
      </c>
      <c r="E53" s="130" t="s">
        <v>140</v>
      </c>
      <c r="F53" s="167">
        <f>_xlfn.XLOOKUP(M53,[1]VIII_CII_A_3_local2!$AI:$AI,[1]VIII_CII_A_3_local2!$T:$T)</f>
        <v>1.2507688295999997</v>
      </c>
      <c r="G53" s="1072"/>
      <c r="M53" s="769" t="s">
        <v>2227</v>
      </c>
      <c r="GW53" s="30"/>
      <c r="GX53" s="30"/>
      <c r="GY53" s="30"/>
    </row>
    <row r="54" spans="1:207">
      <c r="A54" s="8"/>
      <c r="B54" s="1698" t="s">
        <v>380</v>
      </c>
      <c r="C54" s="1542" t="s">
        <v>785</v>
      </c>
      <c r="D54" s="54" t="s">
        <v>87</v>
      </c>
      <c r="E54" s="130" t="s">
        <v>140</v>
      </c>
      <c r="F54" s="167">
        <f>_xlfn.XLOOKUP(M54,[1]VIII_CII_A_3_local2!$AI:$AI,[1]VIII_CII_A_3_local2!$T:$T)</f>
        <v>1.3621055867120624</v>
      </c>
      <c r="G54" s="1072"/>
      <c r="M54" s="769" t="s">
        <v>2228</v>
      </c>
      <c r="GW54" s="30"/>
      <c r="GX54" s="30"/>
      <c r="GY54" s="30"/>
    </row>
    <row r="55" spans="1:207">
      <c r="A55" s="8"/>
      <c r="B55" s="1700"/>
      <c r="C55" s="1283"/>
      <c r="D55" s="54" t="s">
        <v>88</v>
      </c>
      <c r="E55" s="130" t="s">
        <v>140</v>
      </c>
      <c r="F55" s="167">
        <f>_xlfn.XLOOKUP(M55,[1]VIII_CII_A_3_local2!$AI:$AI,[1]VIII_CII_A_3_local2!$T:$T)</f>
        <v>1.2865223959499996</v>
      </c>
      <c r="G55" s="1072"/>
      <c r="M55" s="769" t="s">
        <v>2229</v>
      </c>
      <c r="GW55" s="30"/>
      <c r="GX55" s="30"/>
      <c r="GY55" s="30"/>
    </row>
    <row r="56" spans="1:207">
      <c r="A56" s="8"/>
      <c r="B56" s="1698" t="s">
        <v>381</v>
      </c>
      <c r="C56" s="1542" t="s">
        <v>786</v>
      </c>
      <c r="D56" s="54" t="s">
        <v>87</v>
      </c>
      <c r="E56" s="130" t="s">
        <v>140</v>
      </c>
      <c r="F56" s="167">
        <f>_xlfn.XLOOKUP(M56,[1]VIII_CII_A_3_local2!$AI:$AI,[1]VIII_CII_A_3_local2!$T:$T)</f>
        <v>1.3621055867120624</v>
      </c>
      <c r="G56" s="1072"/>
      <c r="M56" s="769" t="s">
        <v>2230</v>
      </c>
      <c r="GW56" s="30"/>
      <c r="GX56" s="30"/>
      <c r="GY56" s="30"/>
    </row>
    <row r="57" spans="1:207">
      <c r="A57" s="8"/>
      <c r="B57" s="1700"/>
      <c r="C57" s="1283"/>
      <c r="D57" s="54" t="s">
        <v>88</v>
      </c>
      <c r="E57" s="142" t="s">
        <v>140</v>
      </c>
      <c r="F57" s="167">
        <f>_xlfn.XLOOKUP(M57,[1]VIII_CII_A_3_local2!$AI:$AI,[1]VIII_CII_A_3_local2!$T:$T)</f>
        <v>1.2865223959499996</v>
      </c>
      <c r="G57" s="1072"/>
      <c r="K57" s="74"/>
      <c r="M57" s="769" t="s">
        <v>2231</v>
      </c>
      <c r="GW57" s="30"/>
      <c r="GX57" s="30"/>
      <c r="GY57" s="30"/>
    </row>
    <row r="58" spans="1:207">
      <c r="A58" s="8"/>
      <c r="B58" s="1495" t="s">
        <v>382</v>
      </c>
      <c r="C58" s="1542" t="s">
        <v>743</v>
      </c>
      <c r="D58" s="54" t="s">
        <v>87</v>
      </c>
      <c r="E58" s="142" t="s">
        <v>140</v>
      </c>
      <c r="F58" s="167">
        <f>_xlfn.XLOOKUP(M58,[1]VIII_CII_A_3_local2!$AI:$AI,[1]VIII_CII_A_3_local2!$T:$T)</f>
        <v>1.3621055867120624</v>
      </c>
      <c r="G58" s="1072"/>
      <c r="I58" s="411"/>
      <c r="J58" s="411"/>
      <c r="K58" s="411"/>
      <c r="L58" s="411"/>
      <c r="M58" s="769" t="s">
        <v>2232</v>
      </c>
      <c r="N58" s="411"/>
      <c r="O58" s="411"/>
      <c r="P58" s="411"/>
      <c r="GW58" s="30"/>
      <c r="GX58" s="30"/>
      <c r="GY58" s="30"/>
    </row>
    <row r="59" spans="1:207">
      <c r="A59" s="8"/>
      <c r="B59" s="1493"/>
      <c r="C59" s="1282"/>
      <c r="D59" s="54" t="s">
        <v>88</v>
      </c>
      <c r="E59" s="142" t="s">
        <v>140</v>
      </c>
      <c r="F59" s="167">
        <f>_xlfn.XLOOKUP(M59,[1]VIII_CII_A_3_local2!$AI:$AI,[1]VIII_CII_A_3_local2!$T:$T)</f>
        <v>1.2865223959499996</v>
      </c>
      <c r="G59" s="1072"/>
      <c r="I59" s="411"/>
      <c r="J59" s="411"/>
      <c r="K59" s="411"/>
      <c r="L59" s="411"/>
      <c r="M59" s="769" t="s">
        <v>2233</v>
      </c>
      <c r="N59" s="411"/>
      <c r="O59" s="411"/>
      <c r="P59" s="411"/>
      <c r="GW59" s="30"/>
      <c r="GX59" s="30"/>
      <c r="GY59" s="30"/>
    </row>
    <row r="60" spans="1:207">
      <c r="A60" s="8"/>
      <c r="B60" s="1493"/>
      <c r="C60" s="1282"/>
      <c r="D60" s="54" t="s">
        <v>458</v>
      </c>
      <c r="E60" s="142" t="s">
        <v>140</v>
      </c>
      <c r="F60" s="167">
        <f>_xlfn.XLOOKUP(M60,[1]VIII_CII_A_3_local2!$AI:$AI,[1]VIII_CII_A_3_local2!$T:$T)</f>
        <v>1.2729999999999999</v>
      </c>
      <c r="G60" s="1072"/>
      <c r="I60" s="411"/>
      <c r="J60" s="411"/>
      <c r="K60" s="411"/>
      <c r="L60" s="411"/>
      <c r="M60" s="769" t="s">
        <v>2234</v>
      </c>
      <c r="N60" s="411"/>
      <c r="O60" s="411"/>
      <c r="P60" s="411"/>
      <c r="GW60" s="30"/>
      <c r="GX60" s="30"/>
      <c r="GY60" s="30"/>
    </row>
    <row r="61" spans="1:207">
      <c r="A61" s="8"/>
      <c r="B61" s="1494"/>
      <c r="C61" s="1283"/>
      <c r="D61" s="54" t="s">
        <v>742</v>
      </c>
      <c r="E61" s="142" t="s">
        <v>140</v>
      </c>
      <c r="F61" s="167">
        <f>_xlfn.XLOOKUP(M61,[1]VIII_CII_A_3_local2!$AI:$AI,[1]VIII_CII_A_3_local2!$T:$T)</f>
        <v>1.2507688295999997</v>
      </c>
      <c r="G61" s="1072"/>
      <c r="M61" s="769" t="s">
        <v>2235</v>
      </c>
      <c r="GW61" s="30"/>
      <c r="GX61" s="30"/>
      <c r="GY61" s="30"/>
    </row>
    <row r="62" spans="1:207">
      <c r="A62" s="8"/>
      <c r="B62" s="1495" t="s">
        <v>383</v>
      </c>
      <c r="C62" s="1542" t="s">
        <v>787</v>
      </c>
      <c r="D62" s="54" t="s">
        <v>87</v>
      </c>
      <c r="E62" s="142" t="s">
        <v>140</v>
      </c>
      <c r="F62" s="167">
        <f>_xlfn.XLOOKUP(M62,[1]VIII_CII_A_3_local2!$AI:$AI,[1]VIII_CII_A_3_local2!$T:$T)</f>
        <v>1.2507688295999997</v>
      </c>
      <c r="G62" s="1072"/>
      <c r="M62" s="769" t="s">
        <v>2236</v>
      </c>
      <c r="GW62" s="30"/>
      <c r="GX62" s="30"/>
      <c r="GY62" s="30"/>
    </row>
    <row r="63" spans="1:207" ht="25.5">
      <c r="A63" s="8"/>
      <c r="B63" s="1494"/>
      <c r="C63" s="1283"/>
      <c r="D63" s="54" t="s">
        <v>744</v>
      </c>
      <c r="E63" s="130" t="s">
        <v>140</v>
      </c>
      <c r="F63" s="167">
        <f>_xlfn.XLOOKUP(M63,[1]VIII_CII_A_3_local2!$AI:$AI,[1]VIII_CII_A_3_local2!$T:$T)</f>
        <v>1.1882303881199996</v>
      </c>
      <c r="G63" s="1072"/>
      <c r="M63" s="769" t="s">
        <v>2237</v>
      </c>
      <c r="GW63" s="30"/>
      <c r="GX63" s="30"/>
      <c r="GY63" s="30"/>
    </row>
    <row r="64" spans="1:207" s="31" customFormat="1" ht="21.75" customHeight="1">
      <c r="B64" s="1695" t="s">
        <v>2551</v>
      </c>
      <c r="C64" s="1696"/>
      <c r="D64" s="1696"/>
      <c r="E64" s="1696"/>
      <c r="F64" s="1697"/>
      <c r="G64" s="1058"/>
      <c r="H64" s="30"/>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c r="CO64" s="32"/>
      <c r="CP64" s="32"/>
      <c r="CQ64" s="32"/>
      <c r="CR64" s="32"/>
      <c r="CS64" s="32"/>
      <c r="CT64" s="32"/>
      <c r="CU64" s="32"/>
      <c r="CV64" s="32"/>
      <c r="CW64" s="32"/>
      <c r="CX64" s="32"/>
      <c r="CY64" s="32"/>
      <c r="CZ64" s="32"/>
      <c r="DA64" s="32"/>
      <c r="DB64" s="32"/>
      <c r="DC64" s="32"/>
      <c r="DD64" s="32"/>
      <c r="DE64" s="32"/>
      <c r="DF64" s="32"/>
      <c r="DG64" s="32"/>
      <c r="DH64" s="32"/>
      <c r="DI64" s="32"/>
      <c r="DJ64" s="32"/>
      <c r="DK64" s="32"/>
      <c r="DL64" s="32"/>
      <c r="DM64" s="32"/>
      <c r="DN64" s="32"/>
      <c r="DO64" s="32"/>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c r="GI64" s="32"/>
      <c r="GJ64" s="32"/>
      <c r="GK64" s="32"/>
      <c r="GL64" s="32"/>
      <c r="GM64" s="32"/>
      <c r="GN64" s="32"/>
      <c r="GO64" s="32"/>
      <c r="GP64" s="32"/>
      <c r="GQ64" s="32"/>
      <c r="GR64" s="32"/>
      <c r="GS64" s="32"/>
      <c r="GT64" s="32"/>
      <c r="GU64" s="32"/>
      <c r="GV64" s="32"/>
      <c r="GW64" s="32"/>
      <c r="GX64" s="32"/>
      <c r="GY64" s="32"/>
    </row>
    <row r="65" spans="1:221" s="30" customFormat="1">
      <c r="B65" s="1716" t="s">
        <v>384</v>
      </c>
      <c r="C65" s="1309" t="s">
        <v>745</v>
      </c>
      <c r="D65" s="1088" t="s">
        <v>87</v>
      </c>
      <c r="E65" s="1091" t="s">
        <v>140</v>
      </c>
      <c r="F65" s="1115">
        <f>_xlfn.XLOOKUP(M65,[1]VIII_CII_A_3_local2!$AI:$AI,[1]VIII_CII_A_3_local2!$T:$T)</f>
        <v>1.7384750624999998</v>
      </c>
      <c r="G65" s="1116"/>
      <c r="H65" s="1116"/>
      <c r="M65" s="769" t="s">
        <v>2238</v>
      </c>
      <c r="GZ65" s="8"/>
      <c r="HA65" s="8"/>
      <c r="HB65" s="8"/>
      <c r="HC65" s="8"/>
      <c r="HD65" s="8"/>
      <c r="HE65" s="8"/>
      <c r="HF65" s="8"/>
      <c r="HG65" s="8"/>
      <c r="HH65" s="8"/>
      <c r="HI65" s="8"/>
      <c r="HJ65" s="8"/>
      <c r="HK65" s="8"/>
      <c r="HL65" s="8"/>
      <c r="HM65" s="8"/>
    </row>
    <row r="66" spans="1:221" s="30" customFormat="1">
      <c r="B66" s="1717"/>
      <c r="C66" s="1310"/>
      <c r="D66" s="1088" t="s">
        <v>88</v>
      </c>
      <c r="E66" s="1091" t="s">
        <v>140</v>
      </c>
      <c r="F66" s="1115">
        <f>_xlfn.XLOOKUP(M66,[1]VIII_CII_A_3_local2!$AI:$AI,[1]VIII_CII_A_3_local2!$T:$T)</f>
        <v>1.5804318749999999</v>
      </c>
      <c r="G66" s="1116"/>
      <c r="H66" s="1116"/>
      <c r="M66" s="769" t="s">
        <v>2239</v>
      </c>
      <c r="GZ66" s="8"/>
      <c r="HA66" s="8"/>
      <c r="HB66" s="8"/>
      <c r="HC66" s="8"/>
      <c r="HD66" s="8"/>
      <c r="HE66" s="8"/>
      <c r="HF66" s="8"/>
      <c r="HG66" s="8"/>
      <c r="HH66" s="8"/>
      <c r="HI66" s="8"/>
      <c r="HJ66" s="8"/>
      <c r="HK66" s="8"/>
      <c r="HL66" s="8"/>
      <c r="HM66" s="8"/>
    </row>
    <row r="67" spans="1:221" s="30" customFormat="1">
      <c r="B67" s="1718"/>
      <c r="C67" s="1311"/>
      <c r="D67" s="1088" t="s">
        <v>458</v>
      </c>
      <c r="E67" s="1091" t="s">
        <v>140</v>
      </c>
      <c r="F67" s="1115">
        <f>_xlfn.XLOOKUP(M67,[1]VIII_CII_A_3_local2!$AI:$AI,[1]VIII_CII_A_3_local2!$T:$T)</f>
        <v>1.5221849999999999</v>
      </c>
      <c r="G67" s="1116"/>
      <c r="H67" s="1116"/>
      <c r="M67" s="769" t="s">
        <v>2240</v>
      </c>
      <c r="GZ67" s="8"/>
      <c r="HA67" s="8"/>
      <c r="HB67" s="8"/>
      <c r="HC67" s="8"/>
      <c r="HD67" s="8"/>
      <c r="HE67" s="8"/>
      <c r="HF67" s="8"/>
      <c r="HG67" s="8"/>
      <c r="HH67" s="8"/>
      <c r="HI67" s="8"/>
      <c r="HJ67" s="8"/>
      <c r="HK67" s="8"/>
      <c r="HL67" s="8"/>
      <c r="HM67" s="8"/>
    </row>
    <row r="68" spans="1:221" ht="26.1" customHeight="1">
      <c r="A68" s="8"/>
      <c r="B68" s="1723" t="s">
        <v>2552</v>
      </c>
      <c r="C68" s="1724"/>
      <c r="D68" s="1724"/>
      <c r="E68" s="1724"/>
      <c r="F68" s="1725"/>
      <c r="G68" s="1116"/>
      <c r="H68" s="1116"/>
      <c r="GW68" s="30"/>
      <c r="GX68" s="30"/>
      <c r="GY68" s="30"/>
    </row>
    <row r="69" spans="1:221" s="32" customFormat="1">
      <c r="B69" s="145" t="s">
        <v>385</v>
      </c>
      <c r="C69" s="112" t="s">
        <v>446</v>
      </c>
      <c r="D69" s="54" t="s">
        <v>302</v>
      </c>
      <c r="E69" s="54" t="s">
        <v>140</v>
      </c>
      <c r="F69" s="399">
        <f>_xlfn.XLOOKUP(M69,[1]VIII_CII_A_3_local2!$AI:$AI,[1]VIII_CII_A_3_local2!$T:$T)</f>
        <v>1.9286873239436617</v>
      </c>
      <c r="H69" s="30"/>
      <c r="M69" s="769" t="s">
        <v>2241</v>
      </c>
      <c r="GZ69" s="31"/>
      <c r="HA69" s="31"/>
      <c r="HB69" s="31"/>
      <c r="HC69" s="31"/>
      <c r="HD69" s="31"/>
      <c r="HE69" s="31"/>
      <c r="HF69" s="31"/>
      <c r="HG69" s="31"/>
      <c r="HH69" s="31"/>
      <c r="HI69" s="31"/>
      <c r="HJ69" s="31"/>
      <c r="HK69" s="31"/>
      <c r="HL69" s="31"/>
      <c r="HM69" s="31"/>
    </row>
    <row r="70" spans="1:221" s="32" customFormat="1">
      <c r="B70" s="145" t="s">
        <v>386</v>
      </c>
      <c r="C70" s="112" t="s">
        <v>447</v>
      </c>
      <c r="D70" s="54" t="s">
        <v>302</v>
      </c>
      <c r="E70" s="54" t="s">
        <v>140</v>
      </c>
      <c r="F70" s="399">
        <f>_xlfn.XLOOKUP(M70,[1]VIII_CII_A_3_local2!$AI:$AI,[1]VIII_CII_A_3_local2!$T:$T)</f>
        <v>1.8322529577464786</v>
      </c>
      <c r="H70" s="30"/>
      <c r="M70" s="769" t="s">
        <v>2242</v>
      </c>
      <c r="GZ70" s="31"/>
      <c r="HA70" s="31"/>
      <c r="HB70" s="31"/>
      <c r="HC70" s="31"/>
      <c r="HD70" s="31"/>
      <c r="HE70" s="31"/>
      <c r="HF70" s="31"/>
      <c r="HG70" s="31"/>
      <c r="HH70" s="31"/>
      <c r="HI70" s="31"/>
      <c r="HJ70" s="31"/>
      <c r="HK70" s="31"/>
      <c r="HL70" s="31"/>
      <c r="HM70" s="31"/>
    </row>
    <row r="71" spans="1:221" s="30" customFormat="1">
      <c r="B71" s="145" t="s">
        <v>387</v>
      </c>
      <c r="C71" s="139" t="s">
        <v>746</v>
      </c>
      <c r="D71" s="54" t="s">
        <v>302</v>
      </c>
      <c r="E71" s="130" t="s">
        <v>140</v>
      </c>
      <c r="F71" s="389">
        <f>_xlfn.XLOOKUP(M71,[1]VIII_CII_A_3_local2!$AI:$AI,[1]VIII_CII_A_3_local2!$T:$T)</f>
        <v>1.8322529577464786</v>
      </c>
      <c r="M71" s="769" t="s">
        <v>2243</v>
      </c>
      <c r="GZ71" s="8"/>
      <c r="HA71" s="8"/>
      <c r="HB71" s="8"/>
      <c r="HC71" s="8"/>
      <c r="HD71" s="8"/>
      <c r="HE71" s="8"/>
      <c r="HF71" s="8"/>
      <c r="HG71" s="8"/>
      <c r="HH71" s="8"/>
      <c r="HI71" s="8"/>
      <c r="HJ71" s="8"/>
      <c r="HK71" s="8"/>
      <c r="HL71" s="8"/>
      <c r="HM71" s="8"/>
    </row>
    <row r="72" spans="1:221" s="30" customFormat="1">
      <c r="B72" s="145" t="s">
        <v>388</v>
      </c>
      <c r="C72" s="139" t="s">
        <v>448</v>
      </c>
      <c r="D72" s="54" t="s">
        <v>302</v>
      </c>
      <c r="E72" s="130" t="s">
        <v>140</v>
      </c>
      <c r="F72" s="389">
        <f>_xlfn.XLOOKUP(M72,[1]VIII_CII_A_3_local2!$AI:$AI,[1]VIII_CII_A_3_local2!$T:$T)</f>
        <v>1.3621055867120624</v>
      </c>
      <c r="M72" s="769" t="s">
        <v>2244</v>
      </c>
      <c r="GZ72" s="8"/>
      <c r="HA72" s="8"/>
      <c r="HB72" s="8"/>
      <c r="HC72" s="8"/>
      <c r="HD72" s="8"/>
      <c r="HE72" s="8"/>
      <c r="HF72" s="8"/>
      <c r="HG72" s="8"/>
      <c r="HH72" s="8"/>
      <c r="HI72" s="8"/>
      <c r="HJ72" s="8"/>
      <c r="HK72" s="8"/>
      <c r="HL72" s="8"/>
      <c r="HM72" s="8"/>
    </row>
    <row r="73" spans="1:221" s="74" customFormat="1">
      <c r="B73" s="145" t="s">
        <v>389</v>
      </c>
      <c r="C73" s="139" t="s">
        <v>449</v>
      </c>
      <c r="D73" s="54" t="s">
        <v>302</v>
      </c>
      <c r="E73" s="130" t="s">
        <v>140</v>
      </c>
      <c r="F73" s="389">
        <f>_xlfn.XLOOKUP(M73,[1]VIII_CII_A_3_local2!$AI:$AI,[1]VIII_CII_A_3_local2!$T:$T)</f>
        <v>1.2729999999999999</v>
      </c>
      <c r="G73" s="30"/>
      <c r="H73" s="30"/>
      <c r="I73" s="30"/>
      <c r="J73" s="30"/>
      <c r="L73" s="30"/>
      <c r="M73" s="769" t="s">
        <v>2245</v>
      </c>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8"/>
      <c r="HA73" s="8"/>
      <c r="HB73" s="8"/>
      <c r="HC73" s="8"/>
      <c r="HD73" s="8"/>
      <c r="HE73" s="8"/>
      <c r="HF73" s="8"/>
      <c r="HG73" s="8"/>
      <c r="HH73" s="8"/>
      <c r="HI73" s="8"/>
      <c r="HJ73" s="8"/>
      <c r="HK73" s="8"/>
      <c r="HL73" s="8"/>
      <c r="HM73" s="8"/>
    </row>
    <row r="74" spans="1:221" s="74" customFormat="1">
      <c r="B74" s="145" t="s">
        <v>390</v>
      </c>
      <c r="C74" s="139" t="s">
        <v>450</v>
      </c>
      <c r="D74" s="54" t="s">
        <v>302</v>
      </c>
      <c r="E74" s="130" t="s">
        <v>140</v>
      </c>
      <c r="F74" s="389">
        <f>_xlfn.XLOOKUP(M74,[1]VIII_CII_A_3_local2!$AI:$AI,[1]VIII_CII_A_3_local2!$T:$T)</f>
        <v>1.7406403098591545</v>
      </c>
      <c r="G74" s="30"/>
      <c r="H74" s="30"/>
      <c r="I74" s="30"/>
      <c r="J74" s="30"/>
      <c r="L74" s="30"/>
      <c r="M74" s="769" t="s">
        <v>2246</v>
      </c>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8"/>
      <c r="HA74" s="8"/>
      <c r="HB74" s="8"/>
      <c r="HC74" s="8"/>
      <c r="HD74" s="8"/>
      <c r="HE74" s="8"/>
      <c r="HF74" s="8"/>
      <c r="HG74" s="8"/>
      <c r="HH74" s="8"/>
      <c r="HI74" s="8"/>
      <c r="HJ74" s="8"/>
      <c r="HK74" s="8"/>
      <c r="HL74" s="8"/>
      <c r="HM74" s="8"/>
    </row>
    <row r="75" spans="1:221" s="74" customFormat="1">
      <c r="B75" s="145" t="s">
        <v>391</v>
      </c>
      <c r="C75" s="139" t="s">
        <v>451</v>
      </c>
      <c r="D75" s="54" t="s">
        <v>302</v>
      </c>
      <c r="E75" s="130" t="s">
        <v>140</v>
      </c>
      <c r="F75" s="389">
        <f>_xlfn.XLOOKUP(M75,[1]VIII_CII_A_3_local2!$AI:$AI,[1]VIII_CII_A_3_local2!$T:$T)</f>
        <v>1.7406403098591545</v>
      </c>
      <c r="G75" s="30"/>
      <c r="H75" s="30"/>
      <c r="I75" s="30"/>
      <c r="J75" s="30"/>
      <c r="L75" s="30"/>
      <c r="M75" s="769" t="s">
        <v>2247</v>
      </c>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8"/>
      <c r="HA75" s="8"/>
      <c r="HB75" s="8"/>
      <c r="HC75" s="8"/>
      <c r="HD75" s="8"/>
      <c r="HE75" s="8"/>
      <c r="HF75" s="8"/>
      <c r="HG75" s="8"/>
      <c r="HH75" s="8"/>
      <c r="HI75" s="8"/>
      <c r="HJ75" s="8"/>
      <c r="HK75" s="8"/>
      <c r="HL75" s="8"/>
      <c r="HM75" s="8"/>
    </row>
    <row r="76" spans="1:221" s="74" customFormat="1">
      <c r="B76" s="145" t="s">
        <v>392</v>
      </c>
      <c r="C76" s="139" t="s">
        <v>452</v>
      </c>
      <c r="D76" s="54" t="s">
        <v>302</v>
      </c>
      <c r="E76" s="130" t="s">
        <v>140</v>
      </c>
      <c r="F76" s="389">
        <f>_xlfn.XLOOKUP(M76,[1]VIII_CII_A_3_local2!$AI:$AI,[1]VIII_CII_A_3_local2!$T:$T)</f>
        <v>1.3621055867120624</v>
      </c>
      <c r="G76" s="30"/>
      <c r="H76" s="30"/>
      <c r="I76" s="30"/>
      <c r="J76" s="30"/>
      <c r="L76" s="30"/>
      <c r="M76" s="769" t="s">
        <v>2248</v>
      </c>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8"/>
      <c r="HA76" s="8"/>
      <c r="HB76" s="8"/>
      <c r="HC76" s="8"/>
      <c r="HD76" s="8"/>
      <c r="HE76" s="8"/>
      <c r="HF76" s="8"/>
      <c r="HG76" s="8"/>
      <c r="HH76" s="8"/>
      <c r="HI76" s="8"/>
      <c r="HJ76" s="8"/>
      <c r="HK76" s="8"/>
      <c r="HL76" s="8"/>
      <c r="HM76" s="8"/>
    </row>
    <row r="77" spans="1:221" s="74" customFormat="1">
      <c r="B77" s="145" t="s">
        <v>393</v>
      </c>
      <c r="C77" s="139" t="s">
        <v>453</v>
      </c>
      <c r="D77" s="54" t="s">
        <v>302</v>
      </c>
      <c r="E77" s="130" t="s">
        <v>140</v>
      </c>
      <c r="F77" s="389">
        <f>_xlfn.XLOOKUP(M77,[1]VIII_CII_A_3_local2!$AI:$AI,[1]VIII_CII_A_3_local2!$T:$T)</f>
        <v>1.3621055867120624</v>
      </c>
      <c r="G77" s="30"/>
      <c r="H77" s="30"/>
      <c r="I77" s="30"/>
      <c r="J77" s="30"/>
      <c r="L77" s="30"/>
      <c r="M77" s="769" t="s">
        <v>2249</v>
      </c>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8"/>
      <c r="HA77" s="8"/>
      <c r="HB77" s="8"/>
      <c r="HC77" s="8"/>
      <c r="HD77" s="8"/>
      <c r="HE77" s="8"/>
      <c r="HF77" s="8"/>
      <c r="HG77" s="8"/>
      <c r="HH77" s="8"/>
      <c r="HI77" s="8"/>
      <c r="HJ77" s="8"/>
      <c r="HK77" s="8"/>
      <c r="HL77" s="8"/>
      <c r="HM77" s="8"/>
    </row>
    <row r="78" spans="1:221">
      <c r="A78" s="8"/>
      <c r="B78" s="87" t="s">
        <v>10</v>
      </c>
      <c r="C78" s="30"/>
      <c r="E78" s="74"/>
      <c r="GW78" s="30"/>
      <c r="GX78" s="30"/>
      <c r="GY78" s="30"/>
    </row>
    <row r="79" spans="1:221">
      <c r="A79" s="8"/>
      <c r="B79" s="87" t="s">
        <v>2475</v>
      </c>
      <c r="C79" s="30"/>
      <c r="E79" s="74"/>
      <c r="GW79" s="30"/>
      <c r="GX79" s="30"/>
      <c r="GY79" s="30"/>
    </row>
    <row r="80" spans="1:221" ht="27" customHeight="1">
      <c r="A80" s="8"/>
      <c r="B80" s="1704" t="s">
        <v>2553</v>
      </c>
      <c r="C80" s="1704"/>
      <c r="D80" s="1704"/>
      <c r="E80" s="1704"/>
      <c r="F80" s="1704"/>
      <c r="G80" s="119"/>
      <c r="I80" s="119"/>
      <c r="GW80" s="30"/>
      <c r="GX80" s="30"/>
      <c r="GY80" s="30"/>
    </row>
    <row r="81" spans="2:6" ht="39" customHeight="1">
      <c r="B81" s="1226" t="s">
        <v>2851</v>
      </c>
      <c r="C81" s="1226"/>
      <c r="D81" s="1226"/>
      <c r="E81" s="1226"/>
      <c r="F81" s="1226"/>
    </row>
  </sheetData>
  <mergeCells count="43">
    <mergeCell ref="B81:F81"/>
    <mergeCell ref="B15:E15"/>
    <mergeCell ref="B16:B18"/>
    <mergeCell ref="A1:H1"/>
    <mergeCell ref="A3:H3"/>
    <mergeCell ref="A5:H5"/>
    <mergeCell ref="C16:C18"/>
    <mergeCell ref="B19:B22"/>
    <mergeCell ref="C19:C22"/>
    <mergeCell ref="B23:B26"/>
    <mergeCell ref="C23:C26"/>
    <mergeCell ref="B27:B30"/>
    <mergeCell ref="C27:C30"/>
    <mergeCell ref="B31:B34"/>
    <mergeCell ref="C31:C34"/>
    <mergeCell ref="B35:B37"/>
    <mergeCell ref="C35:C37"/>
    <mergeCell ref="B38:B40"/>
    <mergeCell ref="C38:C40"/>
    <mergeCell ref="B54:B55"/>
    <mergeCell ref="C54:C55"/>
    <mergeCell ref="B41:B42"/>
    <mergeCell ref="C41:C42"/>
    <mergeCell ref="B43:B44"/>
    <mergeCell ref="C43:C44"/>
    <mergeCell ref="B45:B46"/>
    <mergeCell ref="C45:C46"/>
    <mergeCell ref="B8:E8"/>
    <mergeCell ref="B80:F80"/>
    <mergeCell ref="B56:B57"/>
    <mergeCell ref="C56:C57"/>
    <mergeCell ref="B58:B61"/>
    <mergeCell ref="C58:C61"/>
    <mergeCell ref="B68:F68"/>
    <mergeCell ref="B62:B63"/>
    <mergeCell ref="C62:C63"/>
    <mergeCell ref="B64:F64"/>
    <mergeCell ref="B65:B67"/>
    <mergeCell ref="C65:C67"/>
    <mergeCell ref="B47:B48"/>
    <mergeCell ref="C47:C48"/>
    <mergeCell ref="B52:B53"/>
    <mergeCell ref="C52:C53"/>
  </mergeCells>
  <pageMargins left="0.511811023622047" right="0.196850393700787" top="0.47" bottom="0.51" header="0.31496062992126" footer="0.31496062992126"/>
  <pageSetup paperSize="9" scale="91" firstPageNumber="154" fitToHeight="0" orientation="portrait" useFirstPageNumber="1" r:id="rId1"/>
  <headerFooter>
    <oddHeader>&amp;CDRAFT</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aie34">
    <tabColor rgb="FFFFFF00"/>
    <pageSetUpPr fitToPage="1"/>
  </sheetPr>
  <dimension ref="A1:HM82"/>
  <sheetViews>
    <sheetView topLeftCell="B49" zoomScale="85" zoomScaleNormal="85" workbookViewId="0">
      <selection activeCell="F66" sqref="F66"/>
    </sheetView>
  </sheetViews>
  <sheetFormatPr defaultColWidth="9" defaultRowHeight="12.75"/>
  <cols>
    <col min="1" max="1" width="6.42578125" style="87" customWidth="1"/>
    <col min="2" max="2" width="5.85546875" style="30" customWidth="1"/>
    <col min="3" max="3" width="36" style="74" customWidth="1"/>
    <col min="4" max="4" width="14.7109375" style="71" customWidth="1"/>
    <col min="5" max="5" width="9.140625" style="71"/>
    <col min="6" max="6" width="15.28515625" style="30" customWidth="1"/>
    <col min="7" max="10" width="9.140625" style="30"/>
    <col min="11" max="11" width="0" style="30" hidden="1" customWidth="1"/>
    <col min="12" max="205" width="9.140625" style="30"/>
    <col min="206" max="212" width="9.140625" style="8"/>
    <col min="213" max="213" width="3.85546875" style="8" customWidth="1"/>
    <col min="214" max="214" width="33.7109375" style="8" customWidth="1"/>
    <col min="215" max="215" width="7.140625" style="8" customWidth="1"/>
    <col min="216" max="216" width="6.7109375" style="8" customWidth="1"/>
    <col min="217" max="221" width="7.140625" style="8" customWidth="1"/>
    <col min="222" max="222" width="6.28515625" style="8" customWidth="1"/>
    <col min="223" max="223" width="4.85546875" style="8" customWidth="1"/>
    <col min="224" max="224" width="6.85546875" style="8" customWidth="1"/>
    <col min="225" max="225" width="7.28515625" style="8" customWidth="1"/>
    <col min="226" max="226" width="5.7109375" style="8" customWidth="1"/>
    <col min="227" max="468" width="9.140625" style="8"/>
    <col min="469" max="469" width="3.85546875" style="8" customWidth="1"/>
    <col min="470" max="470" width="33.7109375" style="8" customWidth="1"/>
    <col min="471" max="471" width="7.140625" style="8" customWidth="1"/>
    <col min="472" max="472" width="6.7109375" style="8" customWidth="1"/>
    <col min="473" max="477" width="7.140625" style="8" customWidth="1"/>
    <col min="478" max="478" width="6.28515625" style="8" customWidth="1"/>
    <col min="479" max="479" width="4.85546875" style="8" customWidth="1"/>
    <col min="480" max="480" width="6.85546875" style="8" customWidth="1"/>
    <col min="481" max="481" width="7.28515625" style="8" customWidth="1"/>
    <col min="482" max="482" width="5.7109375" style="8" customWidth="1"/>
    <col min="483" max="724" width="9.140625" style="8"/>
    <col min="725" max="725" width="3.85546875" style="8" customWidth="1"/>
    <col min="726" max="726" width="33.7109375" style="8" customWidth="1"/>
    <col min="727" max="727" width="7.140625" style="8" customWidth="1"/>
    <col min="728" max="728" width="6.7109375" style="8" customWidth="1"/>
    <col min="729" max="733" width="7.140625" style="8" customWidth="1"/>
    <col min="734" max="734" width="6.28515625" style="8" customWidth="1"/>
    <col min="735" max="735" width="4.85546875" style="8" customWidth="1"/>
    <col min="736" max="736" width="6.85546875" style="8" customWidth="1"/>
    <col min="737" max="737" width="7.28515625" style="8" customWidth="1"/>
    <col min="738" max="738" width="5.7109375" style="8" customWidth="1"/>
    <col min="739" max="980" width="9.140625" style="8"/>
    <col min="981" max="981" width="3.85546875" style="8" customWidth="1"/>
    <col min="982" max="982" width="33.7109375" style="8" customWidth="1"/>
    <col min="983" max="983" width="7.140625" style="8" customWidth="1"/>
    <col min="984" max="984" width="6.7109375" style="8" customWidth="1"/>
    <col min="985" max="989" width="7.140625" style="8" customWidth="1"/>
    <col min="990" max="990" width="6.28515625" style="8" customWidth="1"/>
    <col min="991" max="991" width="4.85546875" style="8" customWidth="1"/>
    <col min="992" max="992" width="6.85546875" style="8" customWidth="1"/>
    <col min="993" max="993" width="7.28515625" style="8" customWidth="1"/>
    <col min="994" max="994" width="5.7109375" style="8" customWidth="1"/>
    <col min="995" max="1236" width="9.140625" style="8"/>
    <col min="1237" max="1237" width="3.85546875" style="8" customWidth="1"/>
    <col min="1238" max="1238" width="33.7109375" style="8" customWidth="1"/>
    <col min="1239" max="1239" width="7.140625" style="8" customWidth="1"/>
    <col min="1240" max="1240" width="6.7109375" style="8" customWidth="1"/>
    <col min="1241" max="1245" width="7.140625" style="8" customWidth="1"/>
    <col min="1246" max="1246" width="6.28515625" style="8" customWidth="1"/>
    <col min="1247" max="1247" width="4.85546875" style="8" customWidth="1"/>
    <col min="1248" max="1248" width="6.85546875" style="8" customWidth="1"/>
    <col min="1249" max="1249" width="7.28515625" style="8" customWidth="1"/>
    <col min="1250" max="1250" width="5.7109375" style="8" customWidth="1"/>
    <col min="1251" max="1492" width="9.140625" style="8"/>
    <col min="1493" max="1493" width="3.85546875" style="8" customWidth="1"/>
    <col min="1494" max="1494" width="33.7109375" style="8" customWidth="1"/>
    <col min="1495" max="1495" width="7.140625" style="8" customWidth="1"/>
    <col min="1496" max="1496" width="6.7109375" style="8" customWidth="1"/>
    <col min="1497" max="1501" width="7.140625" style="8" customWidth="1"/>
    <col min="1502" max="1502" width="6.28515625" style="8" customWidth="1"/>
    <col min="1503" max="1503" width="4.85546875" style="8" customWidth="1"/>
    <col min="1504" max="1504" width="6.85546875" style="8" customWidth="1"/>
    <col min="1505" max="1505" width="7.28515625" style="8" customWidth="1"/>
    <col min="1506" max="1506" width="5.7109375" style="8" customWidth="1"/>
    <col min="1507" max="1748" width="9.140625" style="8"/>
    <col min="1749" max="1749" width="3.85546875" style="8" customWidth="1"/>
    <col min="1750" max="1750" width="33.7109375" style="8" customWidth="1"/>
    <col min="1751" max="1751" width="7.140625" style="8" customWidth="1"/>
    <col min="1752" max="1752" width="6.7109375" style="8" customWidth="1"/>
    <col min="1753" max="1757" width="7.140625" style="8" customWidth="1"/>
    <col min="1758" max="1758" width="6.28515625" style="8" customWidth="1"/>
    <col min="1759" max="1759" width="4.85546875" style="8" customWidth="1"/>
    <col min="1760" max="1760" width="6.85546875" style="8" customWidth="1"/>
    <col min="1761" max="1761" width="7.28515625" style="8" customWidth="1"/>
    <col min="1762" max="1762" width="5.7109375" style="8" customWidth="1"/>
    <col min="1763" max="2004" width="9.140625" style="8"/>
    <col min="2005" max="2005" width="3.85546875" style="8" customWidth="1"/>
    <col min="2006" max="2006" width="33.7109375" style="8" customWidth="1"/>
    <col min="2007" max="2007" width="7.140625" style="8" customWidth="1"/>
    <col min="2008" max="2008" width="6.7109375" style="8" customWidth="1"/>
    <col min="2009" max="2013" width="7.140625" style="8" customWidth="1"/>
    <col min="2014" max="2014" width="6.28515625" style="8" customWidth="1"/>
    <col min="2015" max="2015" width="4.85546875" style="8" customWidth="1"/>
    <col min="2016" max="2016" width="6.85546875" style="8" customWidth="1"/>
    <col min="2017" max="2017" width="7.28515625" style="8" customWidth="1"/>
    <col min="2018" max="2018" width="5.7109375" style="8" customWidth="1"/>
    <col min="2019" max="2260" width="9.140625" style="8"/>
    <col min="2261" max="2261" width="3.85546875" style="8" customWidth="1"/>
    <col min="2262" max="2262" width="33.7109375" style="8" customWidth="1"/>
    <col min="2263" max="2263" width="7.140625" style="8" customWidth="1"/>
    <col min="2264" max="2264" width="6.7109375" style="8" customWidth="1"/>
    <col min="2265" max="2269" width="7.140625" style="8" customWidth="1"/>
    <col min="2270" max="2270" width="6.28515625" style="8" customWidth="1"/>
    <col min="2271" max="2271" width="4.85546875" style="8" customWidth="1"/>
    <col min="2272" max="2272" width="6.85546875" style="8" customWidth="1"/>
    <col min="2273" max="2273" width="7.28515625" style="8" customWidth="1"/>
    <col min="2274" max="2274" width="5.7109375" style="8" customWidth="1"/>
    <col min="2275" max="2516" width="9.140625" style="8"/>
    <col min="2517" max="2517" width="3.85546875" style="8" customWidth="1"/>
    <col min="2518" max="2518" width="33.7109375" style="8" customWidth="1"/>
    <col min="2519" max="2519" width="7.140625" style="8" customWidth="1"/>
    <col min="2520" max="2520" width="6.7109375" style="8" customWidth="1"/>
    <col min="2521" max="2525" width="7.140625" style="8" customWidth="1"/>
    <col min="2526" max="2526" width="6.28515625" style="8" customWidth="1"/>
    <col min="2527" max="2527" width="4.85546875" style="8" customWidth="1"/>
    <col min="2528" max="2528" width="6.85546875" style="8" customWidth="1"/>
    <col min="2529" max="2529" width="7.28515625" style="8" customWidth="1"/>
    <col min="2530" max="2530" width="5.7109375" style="8" customWidth="1"/>
    <col min="2531" max="2772" width="9.140625" style="8"/>
    <col min="2773" max="2773" width="3.85546875" style="8" customWidth="1"/>
    <col min="2774" max="2774" width="33.7109375" style="8" customWidth="1"/>
    <col min="2775" max="2775" width="7.140625" style="8" customWidth="1"/>
    <col min="2776" max="2776" width="6.7109375" style="8" customWidth="1"/>
    <col min="2777" max="2781" width="7.140625" style="8" customWidth="1"/>
    <col min="2782" max="2782" width="6.28515625" style="8" customWidth="1"/>
    <col min="2783" max="2783" width="4.85546875" style="8" customWidth="1"/>
    <col min="2784" max="2784" width="6.85546875" style="8" customWidth="1"/>
    <col min="2785" max="2785" width="7.28515625" style="8" customWidth="1"/>
    <col min="2786" max="2786" width="5.7109375" style="8" customWidth="1"/>
    <col min="2787" max="3028" width="9.140625" style="8"/>
    <col min="3029" max="3029" width="3.85546875" style="8" customWidth="1"/>
    <col min="3030" max="3030" width="33.7109375" style="8" customWidth="1"/>
    <col min="3031" max="3031" width="7.140625" style="8" customWidth="1"/>
    <col min="3032" max="3032" width="6.7109375" style="8" customWidth="1"/>
    <col min="3033" max="3037" width="7.140625" style="8" customWidth="1"/>
    <col min="3038" max="3038" width="6.28515625" style="8" customWidth="1"/>
    <col min="3039" max="3039" width="4.85546875" style="8" customWidth="1"/>
    <col min="3040" max="3040" width="6.85546875" style="8" customWidth="1"/>
    <col min="3041" max="3041" width="7.28515625" style="8" customWidth="1"/>
    <col min="3042" max="3042" width="5.7109375" style="8" customWidth="1"/>
    <col min="3043" max="3284" width="9.140625" style="8"/>
    <col min="3285" max="3285" width="3.85546875" style="8" customWidth="1"/>
    <col min="3286" max="3286" width="33.7109375" style="8" customWidth="1"/>
    <col min="3287" max="3287" width="7.140625" style="8" customWidth="1"/>
    <col min="3288" max="3288" width="6.7109375" style="8" customWidth="1"/>
    <col min="3289" max="3293" width="7.140625" style="8" customWidth="1"/>
    <col min="3294" max="3294" width="6.28515625" style="8" customWidth="1"/>
    <col min="3295" max="3295" width="4.85546875" style="8" customWidth="1"/>
    <col min="3296" max="3296" width="6.85546875" style="8" customWidth="1"/>
    <col min="3297" max="3297" width="7.28515625" style="8" customWidth="1"/>
    <col min="3298" max="3298" width="5.7109375" style="8" customWidth="1"/>
    <col min="3299" max="3540" width="9.140625" style="8"/>
    <col min="3541" max="3541" width="3.85546875" style="8" customWidth="1"/>
    <col min="3542" max="3542" width="33.7109375" style="8" customWidth="1"/>
    <col min="3543" max="3543" width="7.140625" style="8" customWidth="1"/>
    <col min="3544" max="3544" width="6.7109375" style="8" customWidth="1"/>
    <col min="3545" max="3549" width="7.140625" style="8" customWidth="1"/>
    <col min="3550" max="3550" width="6.28515625" style="8" customWidth="1"/>
    <col min="3551" max="3551" width="4.85546875" style="8" customWidth="1"/>
    <col min="3552" max="3552" width="6.85546875" style="8" customWidth="1"/>
    <col min="3553" max="3553" width="7.28515625" style="8" customWidth="1"/>
    <col min="3554" max="3554" width="5.7109375" style="8" customWidth="1"/>
    <col min="3555" max="3796" width="9.140625" style="8"/>
    <col min="3797" max="3797" width="3.85546875" style="8" customWidth="1"/>
    <col min="3798" max="3798" width="33.7109375" style="8" customWidth="1"/>
    <col min="3799" max="3799" width="7.140625" style="8" customWidth="1"/>
    <col min="3800" max="3800" width="6.7109375" style="8" customWidth="1"/>
    <col min="3801" max="3805" width="7.140625" style="8" customWidth="1"/>
    <col min="3806" max="3806" width="6.28515625" style="8" customWidth="1"/>
    <col min="3807" max="3807" width="4.85546875" style="8" customWidth="1"/>
    <col min="3808" max="3808" width="6.85546875" style="8" customWidth="1"/>
    <col min="3809" max="3809" width="7.28515625" style="8" customWidth="1"/>
    <col min="3810" max="3810" width="5.7109375" style="8" customWidth="1"/>
    <col min="3811" max="4052" width="9.140625" style="8"/>
    <col min="4053" max="4053" width="3.85546875" style="8" customWidth="1"/>
    <col min="4054" max="4054" width="33.7109375" style="8" customWidth="1"/>
    <col min="4055" max="4055" width="7.140625" style="8" customWidth="1"/>
    <col min="4056" max="4056" width="6.7109375" style="8" customWidth="1"/>
    <col min="4057" max="4061" width="7.140625" style="8" customWidth="1"/>
    <col min="4062" max="4062" width="6.28515625" style="8" customWidth="1"/>
    <col min="4063" max="4063" width="4.85546875" style="8" customWidth="1"/>
    <col min="4064" max="4064" width="6.85546875" style="8" customWidth="1"/>
    <col min="4065" max="4065" width="7.28515625" style="8" customWidth="1"/>
    <col min="4066" max="4066" width="5.7109375" style="8" customWidth="1"/>
    <col min="4067" max="4308" width="9.140625" style="8"/>
    <col min="4309" max="4309" width="3.85546875" style="8" customWidth="1"/>
    <col min="4310" max="4310" width="33.7109375" style="8" customWidth="1"/>
    <col min="4311" max="4311" width="7.140625" style="8" customWidth="1"/>
    <col min="4312" max="4312" width="6.7109375" style="8" customWidth="1"/>
    <col min="4313" max="4317" width="7.140625" style="8" customWidth="1"/>
    <col min="4318" max="4318" width="6.28515625" style="8" customWidth="1"/>
    <col min="4319" max="4319" width="4.85546875" style="8" customWidth="1"/>
    <col min="4320" max="4320" width="6.85546875" style="8" customWidth="1"/>
    <col min="4321" max="4321" width="7.28515625" style="8" customWidth="1"/>
    <col min="4322" max="4322" width="5.7109375" style="8" customWidth="1"/>
    <col min="4323" max="4564" width="9.140625" style="8"/>
    <col min="4565" max="4565" width="3.85546875" style="8" customWidth="1"/>
    <col min="4566" max="4566" width="33.7109375" style="8" customWidth="1"/>
    <col min="4567" max="4567" width="7.140625" style="8" customWidth="1"/>
    <col min="4568" max="4568" width="6.7109375" style="8" customWidth="1"/>
    <col min="4569" max="4573" width="7.140625" style="8" customWidth="1"/>
    <col min="4574" max="4574" width="6.28515625" style="8" customWidth="1"/>
    <col min="4575" max="4575" width="4.85546875" style="8" customWidth="1"/>
    <col min="4576" max="4576" width="6.85546875" style="8" customWidth="1"/>
    <col min="4577" max="4577" width="7.28515625" style="8" customWidth="1"/>
    <col min="4578" max="4578" width="5.7109375" style="8" customWidth="1"/>
    <col min="4579" max="4820" width="9.140625" style="8"/>
    <col min="4821" max="4821" width="3.85546875" style="8" customWidth="1"/>
    <col min="4822" max="4822" width="33.7109375" style="8" customWidth="1"/>
    <col min="4823" max="4823" width="7.140625" style="8" customWidth="1"/>
    <col min="4824" max="4824" width="6.7109375" style="8" customWidth="1"/>
    <col min="4825" max="4829" width="7.140625" style="8" customWidth="1"/>
    <col min="4830" max="4830" width="6.28515625" style="8" customWidth="1"/>
    <col min="4831" max="4831" width="4.85546875" style="8" customWidth="1"/>
    <col min="4832" max="4832" width="6.85546875" style="8" customWidth="1"/>
    <col min="4833" max="4833" width="7.28515625" style="8" customWidth="1"/>
    <col min="4834" max="4834" width="5.7109375" style="8" customWidth="1"/>
    <col min="4835" max="5076" width="9.140625" style="8"/>
    <col min="5077" max="5077" width="3.85546875" style="8" customWidth="1"/>
    <col min="5078" max="5078" width="33.7109375" style="8" customWidth="1"/>
    <col min="5079" max="5079" width="7.140625" style="8" customWidth="1"/>
    <col min="5080" max="5080" width="6.7109375" style="8" customWidth="1"/>
    <col min="5081" max="5085" width="7.140625" style="8" customWidth="1"/>
    <col min="5086" max="5086" width="6.28515625" style="8" customWidth="1"/>
    <col min="5087" max="5087" width="4.85546875" style="8" customWidth="1"/>
    <col min="5088" max="5088" width="6.85546875" style="8" customWidth="1"/>
    <col min="5089" max="5089" width="7.28515625" style="8" customWidth="1"/>
    <col min="5090" max="5090" width="5.7109375" style="8" customWidth="1"/>
    <col min="5091" max="5332" width="9.140625" style="8"/>
    <col min="5333" max="5333" width="3.85546875" style="8" customWidth="1"/>
    <col min="5334" max="5334" width="33.7109375" style="8" customWidth="1"/>
    <col min="5335" max="5335" width="7.140625" style="8" customWidth="1"/>
    <col min="5336" max="5336" width="6.7109375" style="8" customWidth="1"/>
    <col min="5337" max="5341" width="7.140625" style="8" customWidth="1"/>
    <col min="5342" max="5342" width="6.28515625" style="8" customWidth="1"/>
    <col min="5343" max="5343" width="4.85546875" style="8" customWidth="1"/>
    <col min="5344" max="5344" width="6.85546875" style="8" customWidth="1"/>
    <col min="5345" max="5345" width="7.28515625" style="8" customWidth="1"/>
    <col min="5346" max="5346" width="5.7109375" style="8" customWidth="1"/>
    <col min="5347" max="5588" width="9.140625" style="8"/>
    <col min="5589" max="5589" width="3.85546875" style="8" customWidth="1"/>
    <col min="5590" max="5590" width="33.7109375" style="8" customWidth="1"/>
    <col min="5591" max="5591" width="7.140625" style="8" customWidth="1"/>
    <col min="5592" max="5592" width="6.7109375" style="8" customWidth="1"/>
    <col min="5593" max="5597" width="7.140625" style="8" customWidth="1"/>
    <col min="5598" max="5598" width="6.28515625" style="8" customWidth="1"/>
    <col min="5599" max="5599" width="4.85546875" style="8" customWidth="1"/>
    <col min="5600" max="5600" width="6.85546875" style="8" customWidth="1"/>
    <col min="5601" max="5601" width="7.28515625" style="8" customWidth="1"/>
    <col min="5602" max="5602" width="5.7109375" style="8" customWidth="1"/>
    <col min="5603" max="5844" width="9.140625" style="8"/>
    <col min="5845" max="5845" width="3.85546875" style="8" customWidth="1"/>
    <col min="5846" max="5846" width="33.7109375" style="8" customWidth="1"/>
    <col min="5847" max="5847" width="7.140625" style="8" customWidth="1"/>
    <col min="5848" max="5848" width="6.7109375" style="8" customWidth="1"/>
    <col min="5849" max="5853" width="7.140625" style="8" customWidth="1"/>
    <col min="5854" max="5854" width="6.28515625" style="8" customWidth="1"/>
    <col min="5855" max="5855" width="4.85546875" style="8" customWidth="1"/>
    <col min="5856" max="5856" width="6.85546875" style="8" customWidth="1"/>
    <col min="5857" max="5857" width="7.28515625" style="8" customWidth="1"/>
    <col min="5858" max="5858" width="5.7109375" style="8" customWidth="1"/>
    <col min="5859" max="6100" width="9.140625" style="8"/>
    <col min="6101" max="6101" width="3.85546875" style="8" customWidth="1"/>
    <col min="6102" max="6102" width="33.7109375" style="8" customWidth="1"/>
    <col min="6103" max="6103" width="7.140625" style="8" customWidth="1"/>
    <col min="6104" max="6104" width="6.7109375" style="8" customWidth="1"/>
    <col min="6105" max="6109" width="7.140625" style="8" customWidth="1"/>
    <col min="6110" max="6110" width="6.28515625" style="8" customWidth="1"/>
    <col min="6111" max="6111" width="4.85546875" style="8" customWidth="1"/>
    <col min="6112" max="6112" width="6.85546875" style="8" customWidth="1"/>
    <col min="6113" max="6113" width="7.28515625" style="8" customWidth="1"/>
    <col min="6114" max="6114" width="5.7109375" style="8" customWidth="1"/>
    <col min="6115" max="6356" width="9.140625" style="8"/>
    <col min="6357" max="6357" width="3.85546875" style="8" customWidth="1"/>
    <col min="6358" max="6358" width="33.7109375" style="8" customWidth="1"/>
    <col min="6359" max="6359" width="7.140625" style="8" customWidth="1"/>
    <col min="6360" max="6360" width="6.7109375" style="8" customWidth="1"/>
    <col min="6361" max="6365" width="7.140625" style="8" customWidth="1"/>
    <col min="6366" max="6366" width="6.28515625" style="8" customWidth="1"/>
    <col min="6367" max="6367" width="4.85546875" style="8" customWidth="1"/>
    <col min="6368" max="6368" width="6.85546875" style="8" customWidth="1"/>
    <col min="6369" max="6369" width="7.28515625" style="8" customWidth="1"/>
    <col min="6370" max="6370" width="5.7109375" style="8" customWidth="1"/>
    <col min="6371" max="6612" width="9.140625" style="8"/>
    <col min="6613" max="6613" width="3.85546875" style="8" customWidth="1"/>
    <col min="6614" max="6614" width="33.7109375" style="8" customWidth="1"/>
    <col min="6615" max="6615" width="7.140625" style="8" customWidth="1"/>
    <col min="6616" max="6616" width="6.7109375" style="8" customWidth="1"/>
    <col min="6617" max="6621" width="7.140625" style="8" customWidth="1"/>
    <col min="6622" max="6622" width="6.28515625" style="8" customWidth="1"/>
    <col min="6623" max="6623" width="4.85546875" style="8" customWidth="1"/>
    <col min="6624" max="6624" width="6.85546875" style="8" customWidth="1"/>
    <col min="6625" max="6625" width="7.28515625" style="8" customWidth="1"/>
    <col min="6626" max="6626" width="5.7109375" style="8" customWidth="1"/>
    <col min="6627" max="6868" width="9.140625" style="8"/>
    <col min="6869" max="6869" width="3.85546875" style="8" customWidth="1"/>
    <col min="6870" max="6870" width="33.7109375" style="8" customWidth="1"/>
    <col min="6871" max="6871" width="7.140625" style="8" customWidth="1"/>
    <col min="6872" max="6872" width="6.7109375" style="8" customWidth="1"/>
    <col min="6873" max="6877" width="7.140625" style="8" customWidth="1"/>
    <col min="6878" max="6878" width="6.28515625" style="8" customWidth="1"/>
    <col min="6879" max="6879" width="4.85546875" style="8" customWidth="1"/>
    <col min="6880" max="6880" width="6.85546875" style="8" customWidth="1"/>
    <col min="6881" max="6881" width="7.28515625" style="8" customWidth="1"/>
    <col min="6882" max="6882" width="5.7109375" style="8" customWidth="1"/>
    <col min="6883" max="7124" width="9.140625" style="8"/>
    <col min="7125" max="7125" width="3.85546875" style="8" customWidth="1"/>
    <col min="7126" max="7126" width="33.7109375" style="8" customWidth="1"/>
    <col min="7127" max="7127" width="7.140625" style="8" customWidth="1"/>
    <col min="7128" max="7128" width="6.7109375" style="8" customWidth="1"/>
    <col min="7129" max="7133" width="7.140625" style="8" customWidth="1"/>
    <col min="7134" max="7134" width="6.28515625" style="8" customWidth="1"/>
    <col min="7135" max="7135" width="4.85546875" style="8" customWidth="1"/>
    <col min="7136" max="7136" width="6.85546875" style="8" customWidth="1"/>
    <col min="7137" max="7137" width="7.28515625" style="8" customWidth="1"/>
    <col min="7138" max="7138" width="5.7109375" style="8" customWidth="1"/>
    <col min="7139" max="7380" width="9.140625" style="8"/>
    <col min="7381" max="7381" width="3.85546875" style="8" customWidth="1"/>
    <col min="7382" max="7382" width="33.7109375" style="8" customWidth="1"/>
    <col min="7383" max="7383" width="7.140625" style="8" customWidth="1"/>
    <col min="7384" max="7384" width="6.7109375" style="8" customWidth="1"/>
    <col min="7385" max="7389" width="7.140625" style="8" customWidth="1"/>
    <col min="7390" max="7390" width="6.28515625" style="8" customWidth="1"/>
    <col min="7391" max="7391" width="4.85546875" style="8" customWidth="1"/>
    <col min="7392" max="7392" width="6.85546875" style="8" customWidth="1"/>
    <col min="7393" max="7393" width="7.28515625" style="8" customWidth="1"/>
    <col min="7394" max="7394" width="5.7109375" style="8" customWidth="1"/>
    <col min="7395" max="7636" width="9.140625" style="8"/>
    <col min="7637" max="7637" width="3.85546875" style="8" customWidth="1"/>
    <col min="7638" max="7638" width="33.7109375" style="8" customWidth="1"/>
    <col min="7639" max="7639" width="7.140625" style="8" customWidth="1"/>
    <col min="7640" max="7640" width="6.7109375" style="8" customWidth="1"/>
    <col min="7641" max="7645" width="7.140625" style="8" customWidth="1"/>
    <col min="7646" max="7646" width="6.28515625" style="8" customWidth="1"/>
    <col min="7647" max="7647" width="4.85546875" style="8" customWidth="1"/>
    <col min="7648" max="7648" width="6.85546875" style="8" customWidth="1"/>
    <col min="7649" max="7649" width="7.28515625" style="8" customWidth="1"/>
    <col min="7650" max="7650" width="5.7109375" style="8" customWidth="1"/>
    <col min="7651" max="7892" width="9.140625" style="8"/>
    <col min="7893" max="7893" width="3.85546875" style="8" customWidth="1"/>
    <col min="7894" max="7894" width="33.7109375" style="8" customWidth="1"/>
    <col min="7895" max="7895" width="7.140625" style="8" customWidth="1"/>
    <col min="7896" max="7896" width="6.7109375" style="8" customWidth="1"/>
    <col min="7897" max="7901" width="7.140625" style="8" customWidth="1"/>
    <col min="7902" max="7902" width="6.28515625" style="8" customWidth="1"/>
    <col min="7903" max="7903" width="4.85546875" style="8" customWidth="1"/>
    <col min="7904" max="7904" width="6.85546875" style="8" customWidth="1"/>
    <col min="7905" max="7905" width="7.28515625" style="8" customWidth="1"/>
    <col min="7906" max="7906" width="5.7109375" style="8" customWidth="1"/>
    <col min="7907" max="8148" width="9.140625" style="8"/>
    <col min="8149" max="8149" width="3.85546875" style="8" customWidth="1"/>
    <col min="8150" max="8150" width="33.7109375" style="8" customWidth="1"/>
    <col min="8151" max="8151" width="7.140625" style="8" customWidth="1"/>
    <col min="8152" max="8152" width="6.7109375" style="8" customWidth="1"/>
    <col min="8153" max="8157" width="7.140625" style="8" customWidth="1"/>
    <col min="8158" max="8158" width="6.28515625" style="8" customWidth="1"/>
    <col min="8159" max="8159" width="4.85546875" style="8" customWidth="1"/>
    <col min="8160" max="8160" width="6.85546875" style="8" customWidth="1"/>
    <col min="8161" max="8161" width="7.28515625" style="8" customWidth="1"/>
    <col min="8162" max="8162" width="5.7109375" style="8" customWidth="1"/>
    <col min="8163" max="8404" width="9.140625" style="8"/>
    <col min="8405" max="8405" width="3.85546875" style="8" customWidth="1"/>
    <col min="8406" max="8406" width="33.7109375" style="8" customWidth="1"/>
    <col min="8407" max="8407" width="7.140625" style="8" customWidth="1"/>
    <col min="8408" max="8408" width="6.7109375" style="8" customWidth="1"/>
    <col min="8409" max="8413" width="7.140625" style="8" customWidth="1"/>
    <col min="8414" max="8414" width="6.28515625" style="8" customWidth="1"/>
    <col min="8415" max="8415" width="4.85546875" style="8" customWidth="1"/>
    <col min="8416" max="8416" width="6.85546875" style="8" customWidth="1"/>
    <col min="8417" max="8417" width="7.28515625" style="8" customWidth="1"/>
    <col min="8418" max="8418" width="5.7109375" style="8" customWidth="1"/>
    <col min="8419" max="8660" width="9.140625" style="8"/>
    <col min="8661" max="8661" width="3.85546875" style="8" customWidth="1"/>
    <col min="8662" max="8662" width="33.7109375" style="8" customWidth="1"/>
    <col min="8663" max="8663" width="7.140625" style="8" customWidth="1"/>
    <col min="8664" max="8664" width="6.7109375" style="8" customWidth="1"/>
    <col min="8665" max="8669" width="7.140625" style="8" customWidth="1"/>
    <col min="8670" max="8670" width="6.28515625" style="8" customWidth="1"/>
    <col min="8671" max="8671" width="4.85546875" style="8" customWidth="1"/>
    <col min="8672" max="8672" width="6.85546875" style="8" customWidth="1"/>
    <col min="8673" max="8673" width="7.28515625" style="8" customWidth="1"/>
    <col min="8674" max="8674" width="5.7109375" style="8" customWidth="1"/>
    <col min="8675" max="8916" width="9.140625" style="8"/>
    <col min="8917" max="8917" width="3.85546875" style="8" customWidth="1"/>
    <col min="8918" max="8918" width="33.7109375" style="8" customWidth="1"/>
    <col min="8919" max="8919" width="7.140625" style="8" customWidth="1"/>
    <col min="8920" max="8920" width="6.7109375" style="8" customWidth="1"/>
    <col min="8921" max="8925" width="7.140625" style="8" customWidth="1"/>
    <col min="8926" max="8926" width="6.28515625" style="8" customWidth="1"/>
    <col min="8927" max="8927" width="4.85546875" style="8" customWidth="1"/>
    <col min="8928" max="8928" width="6.85546875" style="8" customWidth="1"/>
    <col min="8929" max="8929" width="7.28515625" style="8" customWidth="1"/>
    <col min="8930" max="8930" width="5.7109375" style="8" customWidth="1"/>
    <col min="8931" max="9172" width="9.140625" style="8"/>
    <col min="9173" max="9173" width="3.85546875" style="8" customWidth="1"/>
    <col min="9174" max="9174" width="33.7109375" style="8" customWidth="1"/>
    <col min="9175" max="9175" width="7.140625" style="8" customWidth="1"/>
    <col min="9176" max="9176" width="6.7109375" style="8" customWidth="1"/>
    <col min="9177" max="9181" width="7.140625" style="8" customWidth="1"/>
    <col min="9182" max="9182" width="6.28515625" style="8" customWidth="1"/>
    <col min="9183" max="9183" width="4.85546875" style="8" customWidth="1"/>
    <col min="9184" max="9184" width="6.85546875" style="8" customWidth="1"/>
    <col min="9185" max="9185" width="7.28515625" style="8" customWidth="1"/>
    <col min="9186" max="9186" width="5.7109375" style="8" customWidth="1"/>
    <col min="9187" max="9428" width="9.140625" style="8"/>
    <col min="9429" max="9429" width="3.85546875" style="8" customWidth="1"/>
    <col min="9430" max="9430" width="33.7109375" style="8" customWidth="1"/>
    <col min="9431" max="9431" width="7.140625" style="8" customWidth="1"/>
    <col min="9432" max="9432" width="6.7109375" style="8" customWidth="1"/>
    <col min="9433" max="9437" width="7.140625" style="8" customWidth="1"/>
    <col min="9438" max="9438" width="6.28515625" style="8" customWidth="1"/>
    <col min="9439" max="9439" width="4.85546875" style="8" customWidth="1"/>
    <col min="9440" max="9440" width="6.85546875" style="8" customWidth="1"/>
    <col min="9441" max="9441" width="7.28515625" style="8" customWidth="1"/>
    <col min="9442" max="9442" width="5.7109375" style="8" customWidth="1"/>
    <col min="9443" max="9684" width="9.140625" style="8"/>
    <col min="9685" max="9685" width="3.85546875" style="8" customWidth="1"/>
    <col min="9686" max="9686" width="33.7109375" style="8" customWidth="1"/>
    <col min="9687" max="9687" width="7.140625" style="8" customWidth="1"/>
    <col min="9688" max="9688" width="6.7109375" style="8" customWidth="1"/>
    <col min="9689" max="9693" width="7.140625" style="8" customWidth="1"/>
    <col min="9694" max="9694" width="6.28515625" style="8" customWidth="1"/>
    <col min="9695" max="9695" width="4.85546875" style="8" customWidth="1"/>
    <col min="9696" max="9696" width="6.85546875" style="8" customWidth="1"/>
    <col min="9697" max="9697" width="7.28515625" style="8" customWidth="1"/>
    <col min="9698" max="9698" width="5.7109375" style="8" customWidth="1"/>
    <col min="9699" max="9940" width="9.140625" style="8"/>
    <col min="9941" max="9941" width="3.85546875" style="8" customWidth="1"/>
    <col min="9942" max="9942" width="33.7109375" style="8" customWidth="1"/>
    <col min="9943" max="9943" width="7.140625" style="8" customWidth="1"/>
    <col min="9944" max="9944" width="6.7109375" style="8" customWidth="1"/>
    <col min="9945" max="9949" width="7.140625" style="8" customWidth="1"/>
    <col min="9950" max="9950" width="6.28515625" style="8" customWidth="1"/>
    <col min="9951" max="9951" width="4.85546875" style="8" customWidth="1"/>
    <col min="9952" max="9952" width="6.85546875" style="8" customWidth="1"/>
    <col min="9953" max="9953" width="7.28515625" style="8" customWidth="1"/>
    <col min="9954" max="9954" width="5.7109375" style="8" customWidth="1"/>
    <col min="9955" max="10196" width="9.140625" style="8"/>
    <col min="10197" max="10197" width="3.85546875" style="8" customWidth="1"/>
    <col min="10198" max="10198" width="33.7109375" style="8" customWidth="1"/>
    <col min="10199" max="10199" width="7.140625" style="8" customWidth="1"/>
    <col min="10200" max="10200" width="6.7109375" style="8" customWidth="1"/>
    <col min="10201" max="10205" width="7.140625" style="8" customWidth="1"/>
    <col min="10206" max="10206" width="6.28515625" style="8" customWidth="1"/>
    <col min="10207" max="10207" width="4.85546875" style="8" customWidth="1"/>
    <col min="10208" max="10208" width="6.85546875" style="8" customWidth="1"/>
    <col min="10209" max="10209" width="7.28515625" style="8" customWidth="1"/>
    <col min="10210" max="10210" width="5.7109375" style="8" customWidth="1"/>
    <col min="10211" max="10452" width="9.140625" style="8"/>
    <col min="10453" max="10453" width="3.85546875" style="8" customWidth="1"/>
    <col min="10454" max="10454" width="33.7109375" style="8" customWidth="1"/>
    <col min="10455" max="10455" width="7.140625" style="8" customWidth="1"/>
    <col min="10456" max="10456" width="6.7109375" style="8" customWidth="1"/>
    <col min="10457" max="10461" width="7.140625" style="8" customWidth="1"/>
    <col min="10462" max="10462" width="6.28515625" style="8" customWidth="1"/>
    <col min="10463" max="10463" width="4.85546875" style="8" customWidth="1"/>
    <col min="10464" max="10464" width="6.85546875" style="8" customWidth="1"/>
    <col min="10465" max="10465" width="7.28515625" style="8" customWidth="1"/>
    <col min="10466" max="10466" width="5.7109375" style="8" customWidth="1"/>
    <col min="10467" max="10708" width="9.140625" style="8"/>
    <col min="10709" max="10709" width="3.85546875" style="8" customWidth="1"/>
    <col min="10710" max="10710" width="33.7109375" style="8" customWidth="1"/>
    <col min="10711" max="10711" width="7.140625" style="8" customWidth="1"/>
    <col min="10712" max="10712" width="6.7109375" style="8" customWidth="1"/>
    <col min="10713" max="10717" width="7.140625" style="8" customWidth="1"/>
    <col min="10718" max="10718" width="6.28515625" style="8" customWidth="1"/>
    <col min="10719" max="10719" width="4.85546875" style="8" customWidth="1"/>
    <col min="10720" max="10720" width="6.85546875" style="8" customWidth="1"/>
    <col min="10721" max="10721" width="7.28515625" style="8" customWidth="1"/>
    <col min="10722" max="10722" width="5.7109375" style="8" customWidth="1"/>
    <col min="10723" max="10964" width="9.140625" style="8"/>
    <col min="10965" max="10965" width="3.85546875" style="8" customWidth="1"/>
    <col min="10966" max="10966" width="33.7109375" style="8" customWidth="1"/>
    <col min="10967" max="10967" width="7.140625" style="8" customWidth="1"/>
    <col min="10968" max="10968" width="6.7109375" style="8" customWidth="1"/>
    <col min="10969" max="10973" width="7.140625" style="8" customWidth="1"/>
    <col min="10974" max="10974" width="6.28515625" style="8" customWidth="1"/>
    <col min="10975" max="10975" width="4.85546875" style="8" customWidth="1"/>
    <col min="10976" max="10976" width="6.85546875" style="8" customWidth="1"/>
    <col min="10977" max="10977" width="7.28515625" style="8" customWidth="1"/>
    <col min="10978" max="10978" width="5.7109375" style="8" customWidth="1"/>
    <col min="10979" max="11220" width="9.140625" style="8"/>
    <col min="11221" max="11221" width="3.85546875" style="8" customWidth="1"/>
    <col min="11222" max="11222" width="33.7109375" style="8" customWidth="1"/>
    <col min="11223" max="11223" width="7.140625" style="8" customWidth="1"/>
    <col min="11224" max="11224" width="6.7109375" style="8" customWidth="1"/>
    <col min="11225" max="11229" width="7.140625" style="8" customWidth="1"/>
    <col min="11230" max="11230" width="6.28515625" style="8" customWidth="1"/>
    <col min="11231" max="11231" width="4.85546875" style="8" customWidth="1"/>
    <col min="11232" max="11232" width="6.85546875" style="8" customWidth="1"/>
    <col min="11233" max="11233" width="7.28515625" style="8" customWidth="1"/>
    <col min="11234" max="11234" width="5.7109375" style="8" customWidth="1"/>
    <col min="11235" max="11476" width="9.140625" style="8"/>
    <col min="11477" max="11477" width="3.85546875" style="8" customWidth="1"/>
    <col min="11478" max="11478" width="33.7109375" style="8" customWidth="1"/>
    <col min="11479" max="11479" width="7.140625" style="8" customWidth="1"/>
    <col min="11480" max="11480" width="6.7109375" style="8" customWidth="1"/>
    <col min="11481" max="11485" width="7.140625" style="8" customWidth="1"/>
    <col min="11486" max="11486" width="6.28515625" style="8" customWidth="1"/>
    <col min="11487" max="11487" width="4.85546875" style="8" customWidth="1"/>
    <col min="11488" max="11488" width="6.85546875" style="8" customWidth="1"/>
    <col min="11489" max="11489" width="7.28515625" style="8" customWidth="1"/>
    <col min="11490" max="11490" width="5.7109375" style="8" customWidth="1"/>
    <col min="11491" max="11732" width="9.140625" style="8"/>
    <col min="11733" max="11733" width="3.85546875" style="8" customWidth="1"/>
    <col min="11734" max="11734" width="33.7109375" style="8" customWidth="1"/>
    <col min="11735" max="11735" width="7.140625" style="8" customWidth="1"/>
    <col min="11736" max="11736" width="6.7109375" style="8" customWidth="1"/>
    <col min="11737" max="11741" width="7.140625" style="8" customWidth="1"/>
    <col min="11742" max="11742" width="6.28515625" style="8" customWidth="1"/>
    <col min="11743" max="11743" width="4.85546875" style="8" customWidth="1"/>
    <col min="11744" max="11744" width="6.85546875" style="8" customWidth="1"/>
    <col min="11745" max="11745" width="7.28515625" style="8" customWidth="1"/>
    <col min="11746" max="11746" width="5.7109375" style="8" customWidth="1"/>
    <col min="11747" max="11988" width="9.140625" style="8"/>
    <col min="11989" max="11989" width="3.85546875" style="8" customWidth="1"/>
    <col min="11990" max="11990" width="33.7109375" style="8" customWidth="1"/>
    <col min="11991" max="11991" width="7.140625" style="8" customWidth="1"/>
    <col min="11992" max="11992" width="6.7109375" style="8" customWidth="1"/>
    <col min="11993" max="11997" width="7.140625" style="8" customWidth="1"/>
    <col min="11998" max="11998" width="6.28515625" style="8" customWidth="1"/>
    <col min="11999" max="11999" width="4.85546875" style="8" customWidth="1"/>
    <col min="12000" max="12000" width="6.85546875" style="8" customWidth="1"/>
    <col min="12001" max="12001" width="7.28515625" style="8" customWidth="1"/>
    <col min="12002" max="12002" width="5.7109375" style="8" customWidth="1"/>
    <col min="12003" max="12244" width="9.140625" style="8"/>
    <col min="12245" max="12245" width="3.85546875" style="8" customWidth="1"/>
    <col min="12246" max="12246" width="33.7109375" style="8" customWidth="1"/>
    <col min="12247" max="12247" width="7.140625" style="8" customWidth="1"/>
    <col min="12248" max="12248" width="6.7109375" style="8" customWidth="1"/>
    <col min="12249" max="12253" width="7.140625" style="8" customWidth="1"/>
    <col min="12254" max="12254" width="6.28515625" style="8" customWidth="1"/>
    <col min="12255" max="12255" width="4.85546875" style="8" customWidth="1"/>
    <col min="12256" max="12256" width="6.85546875" style="8" customWidth="1"/>
    <col min="12257" max="12257" width="7.28515625" style="8" customWidth="1"/>
    <col min="12258" max="12258" width="5.7109375" style="8" customWidth="1"/>
    <col min="12259" max="12500" width="9.140625" style="8"/>
    <col min="12501" max="12501" width="3.85546875" style="8" customWidth="1"/>
    <col min="12502" max="12502" width="33.7109375" style="8" customWidth="1"/>
    <col min="12503" max="12503" width="7.140625" style="8" customWidth="1"/>
    <col min="12504" max="12504" width="6.7109375" style="8" customWidth="1"/>
    <col min="12505" max="12509" width="7.140625" style="8" customWidth="1"/>
    <col min="12510" max="12510" width="6.28515625" style="8" customWidth="1"/>
    <col min="12511" max="12511" width="4.85546875" style="8" customWidth="1"/>
    <col min="12512" max="12512" width="6.85546875" style="8" customWidth="1"/>
    <col min="12513" max="12513" width="7.28515625" style="8" customWidth="1"/>
    <col min="12514" max="12514" width="5.7109375" style="8" customWidth="1"/>
    <col min="12515" max="12756" width="9.140625" style="8"/>
    <col min="12757" max="12757" width="3.85546875" style="8" customWidth="1"/>
    <col min="12758" max="12758" width="33.7109375" style="8" customWidth="1"/>
    <col min="12759" max="12759" width="7.140625" style="8" customWidth="1"/>
    <col min="12760" max="12760" width="6.7109375" style="8" customWidth="1"/>
    <col min="12761" max="12765" width="7.140625" style="8" customWidth="1"/>
    <col min="12766" max="12766" width="6.28515625" style="8" customWidth="1"/>
    <col min="12767" max="12767" width="4.85546875" style="8" customWidth="1"/>
    <col min="12768" max="12768" width="6.85546875" style="8" customWidth="1"/>
    <col min="12769" max="12769" width="7.28515625" style="8" customWidth="1"/>
    <col min="12770" max="12770" width="5.7109375" style="8" customWidth="1"/>
    <col min="12771" max="13012" width="9.140625" style="8"/>
    <col min="13013" max="13013" width="3.85546875" style="8" customWidth="1"/>
    <col min="13014" max="13014" width="33.7109375" style="8" customWidth="1"/>
    <col min="13015" max="13015" width="7.140625" style="8" customWidth="1"/>
    <col min="13016" max="13016" width="6.7109375" style="8" customWidth="1"/>
    <col min="13017" max="13021" width="7.140625" style="8" customWidth="1"/>
    <col min="13022" max="13022" width="6.28515625" style="8" customWidth="1"/>
    <col min="13023" max="13023" width="4.85546875" style="8" customWidth="1"/>
    <col min="13024" max="13024" width="6.85546875" style="8" customWidth="1"/>
    <col min="13025" max="13025" width="7.28515625" style="8" customWidth="1"/>
    <col min="13026" max="13026" width="5.7109375" style="8" customWidth="1"/>
    <col min="13027" max="13268" width="9.140625" style="8"/>
    <col min="13269" max="13269" width="3.85546875" style="8" customWidth="1"/>
    <col min="13270" max="13270" width="33.7109375" style="8" customWidth="1"/>
    <col min="13271" max="13271" width="7.140625" style="8" customWidth="1"/>
    <col min="13272" max="13272" width="6.7109375" style="8" customWidth="1"/>
    <col min="13273" max="13277" width="7.140625" style="8" customWidth="1"/>
    <col min="13278" max="13278" width="6.28515625" style="8" customWidth="1"/>
    <col min="13279" max="13279" width="4.85546875" style="8" customWidth="1"/>
    <col min="13280" max="13280" width="6.85546875" style="8" customWidth="1"/>
    <col min="13281" max="13281" width="7.28515625" style="8" customWidth="1"/>
    <col min="13282" max="13282" width="5.7109375" style="8" customWidth="1"/>
    <col min="13283" max="13524" width="9.140625" style="8"/>
    <col min="13525" max="13525" width="3.85546875" style="8" customWidth="1"/>
    <col min="13526" max="13526" width="33.7109375" style="8" customWidth="1"/>
    <col min="13527" max="13527" width="7.140625" style="8" customWidth="1"/>
    <col min="13528" max="13528" width="6.7109375" style="8" customWidth="1"/>
    <col min="13529" max="13533" width="7.140625" style="8" customWidth="1"/>
    <col min="13534" max="13534" width="6.28515625" style="8" customWidth="1"/>
    <col min="13535" max="13535" width="4.85546875" style="8" customWidth="1"/>
    <col min="13536" max="13536" width="6.85546875" style="8" customWidth="1"/>
    <col min="13537" max="13537" width="7.28515625" style="8" customWidth="1"/>
    <col min="13538" max="13538" width="5.7109375" style="8" customWidth="1"/>
    <col min="13539" max="13780" width="9.140625" style="8"/>
    <col min="13781" max="13781" width="3.85546875" style="8" customWidth="1"/>
    <col min="13782" max="13782" width="33.7109375" style="8" customWidth="1"/>
    <col min="13783" max="13783" width="7.140625" style="8" customWidth="1"/>
    <col min="13784" max="13784" width="6.7109375" style="8" customWidth="1"/>
    <col min="13785" max="13789" width="7.140625" style="8" customWidth="1"/>
    <col min="13790" max="13790" width="6.28515625" style="8" customWidth="1"/>
    <col min="13791" max="13791" width="4.85546875" style="8" customWidth="1"/>
    <col min="13792" max="13792" width="6.85546875" style="8" customWidth="1"/>
    <col min="13793" max="13793" width="7.28515625" style="8" customWidth="1"/>
    <col min="13794" max="13794" width="5.7109375" style="8" customWidth="1"/>
    <col min="13795" max="14036" width="9.140625" style="8"/>
    <col min="14037" max="14037" width="3.85546875" style="8" customWidth="1"/>
    <col min="14038" max="14038" width="33.7109375" style="8" customWidth="1"/>
    <col min="14039" max="14039" width="7.140625" style="8" customWidth="1"/>
    <col min="14040" max="14040" width="6.7109375" style="8" customWidth="1"/>
    <col min="14041" max="14045" width="7.140625" style="8" customWidth="1"/>
    <col min="14046" max="14046" width="6.28515625" style="8" customWidth="1"/>
    <col min="14047" max="14047" width="4.85546875" style="8" customWidth="1"/>
    <col min="14048" max="14048" width="6.85546875" style="8" customWidth="1"/>
    <col min="14049" max="14049" width="7.28515625" style="8" customWidth="1"/>
    <col min="14050" max="14050" width="5.7109375" style="8" customWidth="1"/>
    <col min="14051" max="14292" width="9.140625" style="8"/>
    <col min="14293" max="14293" width="3.85546875" style="8" customWidth="1"/>
    <col min="14294" max="14294" width="33.7109375" style="8" customWidth="1"/>
    <col min="14295" max="14295" width="7.140625" style="8" customWidth="1"/>
    <col min="14296" max="14296" width="6.7109375" style="8" customWidth="1"/>
    <col min="14297" max="14301" width="7.140625" style="8" customWidth="1"/>
    <col min="14302" max="14302" width="6.28515625" style="8" customWidth="1"/>
    <col min="14303" max="14303" width="4.85546875" style="8" customWidth="1"/>
    <col min="14304" max="14304" width="6.85546875" style="8" customWidth="1"/>
    <col min="14305" max="14305" width="7.28515625" style="8" customWidth="1"/>
    <col min="14306" max="14306" width="5.7109375" style="8" customWidth="1"/>
    <col min="14307" max="14548" width="9.140625" style="8"/>
    <col min="14549" max="14549" width="3.85546875" style="8" customWidth="1"/>
    <col min="14550" max="14550" width="33.7109375" style="8" customWidth="1"/>
    <col min="14551" max="14551" width="7.140625" style="8" customWidth="1"/>
    <col min="14552" max="14552" width="6.7109375" style="8" customWidth="1"/>
    <col min="14553" max="14557" width="7.140625" style="8" customWidth="1"/>
    <col min="14558" max="14558" width="6.28515625" style="8" customWidth="1"/>
    <col min="14559" max="14559" width="4.85546875" style="8" customWidth="1"/>
    <col min="14560" max="14560" width="6.85546875" style="8" customWidth="1"/>
    <col min="14561" max="14561" width="7.28515625" style="8" customWidth="1"/>
    <col min="14562" max="14562" width="5.7109375" style="8" customWidth="1"/>
    <col min="14563" max="14804" width="9.140625" style="8"/>
    <col min="14805" max="14805" width="3.85546875" style="8" customWidth="1"/>
    <col min="14806" max="14806" width="33.7109375" style="8" customWidth="1"/>
    <col min="14807" max="14807" width="7.140625" style="8" customWidth="1"/>
    <col min="14808" max="14808" width="6.7109375" style="8" customWidth="1"/>
    <col min="14809" max="14813" width="7.140625" style="8" customWidth="1"/>
    <col min="14814" max="14814" width="6.28515625" style="8" customWidth="1"/>
    <col min="14815" max="14815" width="4.85546875" style="8" customWidth="1"/>
    <col min="14816" max="14816" width="6.85546875" style="8" customWidth="1"/>
    <col min="14817" max="14817" width="7.28515625" style="8" customWidth="1"/>
    <col min="14818" max="14818" width="5.7109375" style="8" customWidth="1"/>
    <col min="14819" max="15060" width="9.140625" style="8"/>
    <col min="15061" max="15061" width="3.85546875" style="8" customWidth="1"/>
    <col min="15062" max="15062" width="33.7109375" style="8" customWidth="1"/>
    <col min="15063" max="15063" width="7.140625" style="8" customWidth="1"/>
    <col min="15064" max="15064" width="6.7109375" style="8" customWidth="1"/>
    <col min="15065" max="15069" width="7.140625" style="8" customWidth="1"/>
    <col min="15070" max="15070" width="6.28515625" style="8" customWidth="1"/>
    <col min="15071" max="15071" width="4.85546875" style="8" customWidth="1"/>
    <col min="15072" max="15072" width="6.85546875" style="8" customWidth="1"/>
    <col min="15073" max="15073" width="7.28515625" style="8" customWidth="1"/>
    <col min="15074" max="15074" width="5.7109375" style="8" customWidth="1"/>
    <col min="15075" max="15316" width="9.140625" style="8"/>
    <col min="15317" max="15317" width="3.85546875" style="8" customWidth="1"/>
    <col min="15318" max="15318" width="33.7109375" style="8" customWidth="1"/>
    <col min="15319" max="15319" width="7.140625" style="8" customWidth="1"/>
    <col min="15320" max="15320" width="6.7109375" style="8" customWidth="1"/>
    <col min="15321" max="15325" width="7.140625" style="8" customWidth="1"/>
    <col min="15326" max="15326" width="6.28515625" style="8" customWidth="1"/>
    <col min="15327" max="15327" width="4.85546875" style="8" customWidth="1"/>
    <col min="15328" max="15328" width="6.85546875" style="8" customWidth="1"/>
    <col min="15329" max="15329" width="7.28515625" style="8" customWidth="1"/>
    <col min="15330" max="15330" width="5.7109375" style="8" customWidth="1"/>
    <col min="15331" max="15572" width="9.140625" style="8"/>
    <col min="15573" max="15573" width="3.85546875" style="8" customWidth="1"/>
    <col min="15574" max="15574" width="33.7109375" style="8" customWidth="1"/>
    <col min="15575" max="15575" width="7.140625" style="8" customWidth="1"/>
    <col min="15576" max="15576" width="6.7109375" style="8" customWidth="1"/>
    <col min="15577" max="15581" width="7.140625" style="8" customWidth="1"/>
    <col min="15582" max="15582" width="6.28515625" style="8" customWidth="1"/>
    <col min="15583" max="15583" width="4.85546875" style="8" customWidth="1"/>
    <col min="15584" max="15584" width="6.85546875" style="8" customWidth="1"/>
    <col min="15585" max="15585" width="7.28515625" style="8" customWidth="1"/>
    <col min="15586" max="15586" width="5.7109375" style="8" customWidth="1"/>
    <col min="15587" max="15828" width="9.140625" style="8"/>
    <col min="15829" max="15829" width="3.85546875" style="8" customWidth="1"/>
    <col min="15830" max="15830" width="33.7109375" style="8" customWidth="1"/>
    <col min="15831" max="15831" width="7.140625" style="8" customWidth="1"/>
    <col min="15832" max="15832" width="6.7109375" style="8" customWidth="1"/>
    <col min="15833" max="15837" width="7.140625" style="8" customWidth="1"/>
    <col min="15838" max="15838" width="6.28515625" style="8" customWidth="1"/>
    <col min="15839" max="15839" width="4.85546875" style="8" customWidth="1"/>
    <col min="15840" max="15840" width="6.85546875" style="8" customWidth="1"/>
    <col min="15841" max="15841" width="7.28515625" style="8" customWidth="1"/>
    <col min="15842" max="15842" width="5.7109375" style="8" customWidth="1"/>
    <col min="15843" max="16084" width="9.140625" style="8"/>
    <col min="16085" max="16085" width="3.85546875" style="8" customWidth="1"/>
    <col min="16086" max="16086" width="33.7109375" style="8" customWidth="1"/>
    <col min="16087" max="16087" width="7.140625" style="8" customWidth="1"/>
    <col min="16088" max="16088" width="6.7109375" style="8" customWidth="1"/>
    <col min="16089" max="16093" width="7.140625" style="8" customWidth="1"/>
    <col min="16094" max="16094" width="6.28515625" style="8" customWidth="1"/>
    <col min="16095" max="16095" width="4.85546875" style="8" customWidth="1"/>
    <col min="16096" max="16096" width="6.85546875" style="8" customWidth="1"/>
    <col min="16097" max="16097" width="7.28515625" style="8" customWidth="1"/>
    <col min="16098" max="16098" width="5.7109375" style="8" customWidth="1"/>
    <col min="16099" max="16340" width="9.140625" style="8"/>
    <col min="16341" max="16384" width="10.28515625" style="8" customWidth="1"/>
  </cols>
  <sheetData>
    <row r="1" spans="1:219" ht="35.1" customHeight="1">
      <c r="A1" s="1536" t="s">
        <v>341</v>
      </c>
      <c r="B1" s="1536"/>
      <c r="C1" s="1536"/>
      <c r="D1" s="1536"/>
      <c r="E1" s="1536"/>
      <c r="F1" s="1536"/>
      <c r="G1" s="1536"/>
      <c r="H1" s="344"/>
      <c r="GW1" s="8"/>
    </row>
    <row r="2" spans="1:219" ht="18.75">
      <c r="A2" s="8"/>
      <c r="B2" s="87"/>
      <c r="C2" s="141"/>
      <c r="D2" s="141"/>
      <c r="E2" s="74"/>
      <c r="GW2" s="8"/>
    </row>
    <row r="3" spans="1:219">
      <c r="A3" s="1719" t="s">
        <v>441</v>
      </c>
      <c r="B3" s="1719"/>
      <c r="C3" s="1719"/>
      <c r="D3" s="1719"/>
      <c r="E3" s="1719"/>
      <c r="F3" s="1719"/>
      <c r="G3" s="1719"/>
      <c r="H3" s="34"/>
      <c r="GW3" s="8"/>
    </row>
    <row r="4" spans="1:219">
      <c r="A4" s="1518" t="s">
        <v>2790</v>
      </c>
      <c r="B4" s="1518"/>
      <c r="C4" s="1518"/>
      <c r="D4" s="1518"/>
      <c r="E4" s="1518"/>
      <c r="F4" s="1518"/>
      <c r="G4" s="1518"/>
      <c r="H4" s="122"/>
    </row>
    <row r="5" spans="1:219">
      <c r="A5" s="35"/>
      <c r="B5" s="115"/>
      <c r="C5" s="116"/>
    </row>
    <row r="6" spans="1:219">
      <c r="A6" s="30"/>
      <c r="B6" s="38"/>
      <c r="C6" s="38"/>
      <c r="GX6" s="30"/>
      <c r="GY6" s="30"/>
      <c r="GZ6" s="30"/>
      <c r="HA6" s="30"/>
      <c r="HB6" s="30"/>
      <c r="HC6" s="30"/>
      <c r="HD6" s="30"/>
      <c r="HE6" s="30"/>
      <c r="HF6" s="30"/>
    </row>
    <row r="7" spans="1:219">
      <c r="A7" s="30"/>
      <c r="B7" s="1208" t="s">
        <v>35</v>
      </c>
      <c r="C7" s="1218" t="s">
        <v>2</v>
      </c>
      <c r="D7" s="1218" t="s">
        <v>735</v>
      </c>
      <c r="E7" s="1208" t="s">
        <v>3</v>
      </c>
      <c r="F7" s="1160" t="s">
        <v>2402</v>
      </c>
      <c r="GX7" s="30"/>
      <c r="GY7" s="30"/>
    </row>
    <row r="8" spans="1:219">
      <c r="A8" s="30"/>
      <c r="B8" s="1209"/>
      <c r="C8" s="1219"/>
      <c r="D8" s="1219"/>
      <c r="E8" s="1209"/>
      <c r="F8" s="1160"/>
      <c r="GX8" s="30"/>
      <c r="GY8" s="30"/>
    </row>
    <row r="9" spans="1:219">
      <c r="A9" s="30"/>
      <c r="B9" s="1695" t="s">
        <v>2542</v>
      </c>
      <c r="C9" s="1696"/>
      <c r="D9" s="1696"/>
      <c r="E9" s="1697"/>
      <c r="F9" s="868" t="s">
        <v>2550</v>
      </c>
      <c r="GX9" s="30"/>
      <c r="GY9" s="30"/>
    </row>
    <row r="10" spans="1:219">
      <c r="A10" s="30"/>
      <c r="B10" s="143" t="s">
        <v>40</v>
      </c>
      <c r="C10" s="112" t="s">
        <v>96</v>
      </c>
      <c r="D10" s="54" t="s">
        <v>302</v>
      </c>
      <c r="E10" s="130" t="s">
        <v>7</v>
      </c>
      <c r="F10" s="167">
        <f>_xlfn.XLOOKUP(K10,[1]VIII_CII_A_3_local3!$AI:$AI,[1]VIII_CII_A_3_local3!$T:$T)</f>
        <v>3.0096000000000003</v>
      </c>
      <c r="H10" s="150"/>
      <c r="K10" s="761" t="s">
        <v>2184</v>
      </c>
      <c r="M10" s="101"/>
      <c r="N10" s="101"/>
      <c r="O10" s="144"/>
      <c r="P10" s="144"/>
      <c r="GX10" s="30"/>
      <c r="GY10" s="30"/>
    </row>
    <row r="11" spans="1:219">
      <c r="A11" s="30"/>
      <c r="B11" s="143" t="s">
        <v>41</v>
      </c>
      <c r="C11" s="112" t="s">
        <v>197</v>
      </c>
      <c r="D11" s="54" t="s">
        <v>302</v>
      </c>
      <c r="E11" s="130" t="s">
        <v>7</v>
      </c>
      <c r="F11" s="167">
        <f>_xlfn.XLOOKUP(K11,[1]VIII_CII_A_3_local3!$AI:$AI,[1]VIII_CII_A_3_local3!$T:$T)</f>
        <v>2.7086399999999999</v>
      </c>
      <c r="K11" s="761" t="s">
        <v>2185</v>
      </c>
      <c r="M11" s="101"/>
      <c r="N11" s="101"/>
      <c r="O11" s="144"/>
      <c r="P11" s="144"/>
      <c r="GX11" s="30"/>
      <c r="GY11" s="30"/>
    </row>
    <row r="12" spans="1:219" ht="25.5">
      <c r="A12" s="30"/>
      <c r="B12" s="143" t="s">
        <v>42</v>
      </c>
      <c r="C12" s="112" t="s">
        <v>727</v>
      </c>
      <c r="D12" s="54" t="s">
        <v>302</v>
      </c>
      <c r="E12" s="130" t="s">
        <v>7</v>
      </c>
      <c r="F12" s="167">
        <f>_xlfn.XLOOKUP(K12,[1]VIII_CII_A_3_local3!$AI:$AI,[1]VIII_CII_A_3_local3!$T:$T)</f>
        <v>2.7086399999999999</v>
      </c>
      <c r="K12" s="761" t="s">
        <v>2186</v>
      </c>
      <c r="M12" s="101"/>
      <c r="N12" s="101"/>
      <c r="O12" s="144"/>
      <c r="P12" s="144"/>
      <c r="GX12" s="30"/>
      <c r="GY12" s="30"/>
    </row>
    <row r="13" spans="1:219" ht="25.5">
      <c r="A13" s="30"/>
      <c r="B13" s="143" t="s">
        <v>44</v>
      </c>
      <c r="C13" s="112" t="s">
        <v>728</v>
      </c>
      <c r="D13" s="54" t="s">
        <v>302</v>
      </c>
      <c r="E13" s="130" t="s">
        <v>7</v>
      </c>
      <c r="F13" s="167">
        <f>_xlfn.XLOOKUP(K13,[1]VIII_CII_A_3_local3!$AI:$AI,[1]VIII_CII_A_3_local3!$T:$T)</f>
        <v>2.4684799999999996</v>
      </c>
      <c r="K13" s="761" t="s">
        <v>2187</v>
      </c>
      <c r="M13" s="101"/>
      <c r="N13" s="101"/>
      <c r="O13" s="144"/>
      <c r="P13" s="144"/>
      <c r="GX13" s="30"/>
      <c r="GY13" s="30"/>
    </row>
    <row r="14" spans="1:219">
      <c r="A14" s="30"/>
      <c r="B14" s="143" t="s">
        <v>46</v>
      </c>
      <c r="C14" s="132" t="s">
        <v>729</v>
      </c>
      <c r="D14" s="54" t="s">
        <v>302</v>
      </c>
      <c r="E14" s="142" t="s">
        <v>7</v>
      </c>
      <c r="F14" s="167">
        <f>_xlfn.XLOOKUP(K14,[1]VIII_CII_A_3_local3!$AI:$AI,[1]VIII_CII_A_3_local3!$T:$T)</f>
        <v>2.3920000000000003</v>
      </c>
      <c r="K14" s="761" t="s">
        <v>2188</v>
      </c>
      <c r="M14" s="101"/>
      <c r="N14" s="101"/>
      <c r="O14" s="144"/>
      <c r="P14" s="144"/>
      <c r="GX14" s="30"/>
      <c r="GY14" s="30"/>
    </row>
    <row r="15" spans="1:219">
      <c r="A15" s="30"/>
      <c r="B15" s="145" t="s">
        <v>48</v>
      </c>
      <c r="C15" s="132" t="s">
        <v>913</v>
      </c>
      <c r="D15" s="54" t="s">
        <v>302</v>
      </c>
      <c r="E15" s="130" t="s">
        <v>7</v>
      </c>
      <c r="F15" s="167">
        <f>_xlfn.XLOOKUP(K15,[1]VIII_CII_A_3_local3!$AI:$AI,[1]VIII_CII_A_3_local3!$T:$T)</f>
        <v>2.2042140845070421</v>
      </c>
      <c r="K15" s="761" t="s">
        <v>2189</v>
      </c>
      <c r="M15" s="101"/>
      <c r="N15" s="101"/>
      <c r="O15" s="144"/>
      <c r="P15" s="144"/>
      <c r="GX15" s="30"/>
      <c r="GY15" s="30"/>
    </row>
    <row r="16" spans="1:219">
      <c r="A16" s="30"/>
      <c r="B16" s="1695" t="s">
        <v>2543</v>
      </c>
      <c r="C16" s="1696"/>
      <c r="D16" s="1696"/>
      <c r="E16" s="1697"/>
      <c r="F16" s="664" t="s">
        <v>19</v>
      </c>
      <c r="GX16" s="30"/>
      <c r="GY16" s="30"/>
      <c r="GZ16" s="30"/>
      <c r="HA16" s="30"/>
      <c r="HB16" s="30"/>
      <c r="HC16" s="30"/>
      <c r="HD16" s="30"/>
      <c r="HE16" s="30"/>
      <c r="HF16" s="30"/>
      <c r="HG16" s="30"/>
      <c r="HH16" s="30"/>
      <c r="HI16" s="30"/>
      <c r="HJ16" s="30"/>
      <c r="HK16" s="30"/>
    </row>
    <row r="17" spans="1:207">
      <c r="A17" s="30"/>
      <c r="B17" s="1495" t="s">
        <v>50</v>
      </c>
      <c r="C17" s="1502" t="s">
        <v>780</v>
      </c>
      <c r="D17" s="54" t="s">
        <v>736</v>
      </c>
      <c r="E17" s="130" t="s">
        <v>7</v>
      </c>
      <c r="F17" s="167">
        <f>_xlfn.XLOOKUP(K17,[1]VIII_CII_A_3_local3!$AI:$AI,[1]VIII_CII_A_3_local3!$T:$T)</f>
        <v>1.7007413062500003</v>
      </c>
      <c r="G17"/>
      <c r="K17" s="769" t="s">
        <v>2190</v>
      </c>
      <c r="GX17" s="30"/>
      <c r="GY17" s="30"/>
    </row>
    <row r="18" spans="1:207">
      <c r="A18" s="30"/>
      <c r="B18" s="1493"/>
      <c r="C18" s="1158"/>
      <c r="D18" s="54" t="s">
        <v>87</v>
      </c>
      <c r="E18" s="130" t="s">
        <v>7</v>
      </c>
      <c r="F18" s="167">
        <f>_xlfn.XLOOKUP(K18,[1]VIII_CII_A_3_local3!$AI:$AI,[1]VIII_CII_A_3_local3!$T:$T)</f>
        <v>1.6428589340624999</v>
      </c>
      <c r="G18"/>
      <c r="K18" s="769" t="s">
        <v>2191</v>
      </c>
      <c r="GX18" s="30"/>
      <c r="GY18" s="30"/>
    </row>
    <row r="19" spans="1:207">
      <c r="A19" s="30"/>
      <c r="B19" s="1494"/>
      <c r="C19" s="1159"/>
      <c r="D19" s="54" t="s">
        <v>88</v>
      </c>
      <c r="E19" s="130" t="s">
        <v>7</v>
      </c>
      <c r="F19" s="167">
        <f>_xlfn.XLOOKUP(K19,[1]VIII_CII_A_3_local3!$AI:$AI,[1]VIII_CII_A_3_local3!$T:$T)</f>
        <v>1.4935081218749999</v>
      </c>
      <c r="G19"/>
      <c r="K19" s="769" t="s">
        <v>2192</v>
      </c>
      <c r="GX19" s="30"/>
      <c r="GY19" s="30"/>
    </row>
    <row r="20" spans="1:207" ht="12.75" customHeight="1">
      <c r="A20" s="30"/>
      <c r="B20" s="1495" t="s">
        <v>52</v>
      </c>
      <c r="C20" s="1712" t="s">
        <v>732</v>
      </c>
      <c r="D20" s="54" t="s">
        <v>736</v>
      </c>
      <c r="E20" s="130" t="s">
        <v>7</v>
      </c>
      <c r="F20" s="167">
        <f>_xlfn.XLOOKUP(K20,[1]VIII_CII_A_3_local3!$AI:$AI,[1]VIII_CII_A_3_local3!$T:$T)</f>
        <v>1.6197536249999998</v>
      </c>
      <c r="G20"/>
      <c r="K20" s="769" t="s">
        <v>2193</v>
      </c>
      <c r="GX20" s="30"/>
      <c r="GY20" s="30"/>
    </row>
    <row r="21" spans="1:207">
      <c r="A21" s="30"/>
      <c r="B21" s="1493"/>
      <c r="C21" s="1713"/>
      <c r="D21" s="54" t="s">
        <v>87</v>
      </c>
      <c r="E21" s="130" t="s">
        <v>7</v>
      </c>
      <c r="F21" s="167">
        <f>_xlfn.XLOOKUP(K21,[1]VIII_CII_A_3_local3!$AI:$AI,[1]VIII_CII_A_3_local3!$T:$T)</f>
        <v>1.5646275562499998</v>
      </c>
      <c r="G21"/>
      <c r="K21" s="769" t="s">
        <v>2194</v>
      </c>
      <c r="GX21" s="30"/>
      <c r="GY21" s="30"/>
    </row>
    <row r="22" spans="1:207">
      <c r="A22" s="30"/>
      <c r="B22" s="1493"/>
      <c r="C22" s="1713"/>
      <c r="D22" s="54" t="s">
        <v>88</v>
      </c>
      <c r="E22" s="130" t="s">
        <v>7</v>
      </c>
      <c r="F22" s="167">
        <f>_xlfn.XLOOKUP(K22,[1]VIII_CII_A_3_local3!$AI:$AI,[1]VIII_CII_A_3_local3!$T:$T)</f>
        <v>1.4223886875</v>
      </c>
      <c r="G22"/>
      <c r="K22" s="769" t="s">
        <v>2195</v>
      </c>
      <c r="GX22" s="30"/>
      <c r="GY22" s="30"/>
    </row>
    <row r="23" spans="1:207">
      <c r="A23" s="30"/>
      <c r="B23" s="1494"/>
      <c r="C23" s="1714"/>
      <c r="D23" s="54" t="s">
        <v>363</v>
      </c>
      <c r="E23" s="130" t="s">
        <v>7</v>
      </c>
      <c r="F23" s="167">
        <f>_xlfn.XLOOKUP(K23,[1]VIII_CII_A_3_local3!$AI:$AI,[1]VIII_CII_A_3_local3!$T:$T)</f>
        <v>1.3699664999999999</v>
      </c>
      <c r="G23"/>
      <c r="K23" s="769" t="s">
        <v>2196</v>
      </c>
      <c r="GX23" s="30"/>
      <c r="GY23" s="30"/>
    </row>
    <row r="24" spans="1:207">
      <c r="A24" s="30"/>
      <c r="B24" s="1495" t="s">
        <v>54</v>
      </c>
      <c r="C24" s="1711" t="s">
        <v>733</v>
      </c>
      <c r="D24" s="54" t="s">
        <v>736</v>
      </c>
      <c r="E24" s="146" t="s">
        <v>7</v>
      </c>
      <c r="F24" s="167">
        <f>_xlfn.XLOOKUP(K24,[1]VIII_CII_A_3_local3!$AI:$AI,[1]VIII_CII_A_3_local3!$T:$T)</f>
        <v>1.6197536249999998</v>
      </c>
      <c r="G24"/>
      <c r="K24" s="769" t="s">
        <v>2197</v>
      </c>
      <c r="GX24" s="30"/>
      <c r="GY24" s="30"/>
    </row>
    <row r="25" spans="1:207">
      <c r="A25" s="30"/>
      <c r="B25" s="1493"/>
      <c r="C25" s="1702"/>
      <c r="D25" s="54" t="s">
        <v>87</v>
      </c>
      <c r="E25" s="146" t="s">
        <v>7</v>
      </c>
      <c r="F25" s="167">
        <f>_xlfn.XLOOKUP(K25,[1]VIII_CII_A_3_local3!$AI:$AI,[1]VIII_CII_A_3_local3!$T:$T)</f>
        <v>1.5646275562499998</v>
      </c>
      <c r="G25"/>
      <c r="K25" s="769" t="s">
        <v>2198</v>
      </c>
      <c r="GX25" s="30"/>
      <c r="GY25" s="30"/>
    </row>
    <row r="26" spans="1:207">
      <c r="A26" s="30"/>
      <c r="B26" s="1493"/>
      <c r="C26" s="1702"/>
      <c r="D26" s="54" t="s">
        <v>88</v>
      </c>
      <c r="E26" s="146" t="s">
        <v>7</v>
      </c>
      <c r="F26" s="167">
        <f>_xlfn.XLOOKUP(K26,[1]VIII_CII_A_3_local3!$AI:$AI,[1]VIII_CII_A_3_local3!$T:$T)</f>
        <v>1.4223886875</v>
      </c>
      <c r="G26"/>
      <c r="K26" s="769" t="s">
        <v>2199</v>
      </c>
      <c r="GX26" s="30"/>
      <c r="GY26" s="30"/>
    </row>
    <row r="27" spans="1:207">
      <c r="A27" s="30"/>
      <c r="B27" s="1494"/>
      <c r="C27" s="1703"/>
      <c r="D27" s="54" t="s">
        <v>363</v>
      </c>
      <c r="E27" s="146" t="s">
        <v>7</v>
      </c>
      <c r="F27" s="167">
        <f>_xlfn.XLOOKUP(K27,[1]VIII_CII_A_3_local3!$AI:$AI,[1]VIII_CII_A_3_local3!$T:$T)</f>
        <v>1.3699664999999999</v>
      </c>
      <c r="G27"/>
      <c r="K27" s="769" t="s">
        <v>2200</v>
      </c>
      <c r="GX27" s="30"/>
      <c r="GY27" s="30"/>
    </row>
    <row r="28" spans="1:207" ht="12.75" customHeight="1">
      <c r="A28" s="30"/>
      <c r="B28" s="1495" t="s">
        <v>242</v>
      </c>
      <c r="C28" s="1502" t="s">
        <v>995</v>
      </c>
      <c r="D28" s="54" t="s">
        <v>736</v>
      </c>
      <c r="E28" s="130" t="s">
        <v>32</v>
      </c>
      <c r="F28" s="167">
        <f>_xlfn.XLOOKUP(K28,[1]VIII_CII_A_3_local3!$AI:$AI,[1]VIII_CII_A_3_local3!$T:$T)</f>
        <v>1.3730755500000003</v>
      </c>
      <c r="G28"/>
      <c r="K28" s="769" t="s">
        <v>2201</v>
      </c>
      <c r="GX28" s="30"/>
      <c r="GY28" s="30"/>
    </row>
    <row r="29" spans="1:207">
      <c r="A29" s="30"/>
      <c r="B29" s="1493"/>
      <c r="C29" s="1158"/>
      <c r="D29" s="54" t="s">
        <v>87</v>
      </c>
      <c r="E29" s="130" t="s">
        <v>32</v>
      </c>
      <c r="F29" s="167">
        <f>_xlfn.XLOOKUP(K29,[1]VIII_CII_A_3_local3!$AI:$AI,[1]VIII_CII_A_3_local3!$T:$T)</f>
        <v>1.3263448275</v>
      </c>
      <c r="G29"/>
      <c r="K29" s="769" t="s">
        <v>2202</v>
      </c>
      <c r="GX29" s="30"/>
      <c r="GY29" s="30"/>
    </row>
    <row r="30" spans="1:207">
      <c r="A30" s="30"/>
      <c r="B30" s="1493"/>
      <c r="C30" s="1158"/>
      <c r="D30" s="54" t="s">
        <v>88</v>
      </c>
      <c r="E30" s="130" t="s">
        <v>32</v>
      </c>
      <c r="F30" s="167">
        <f>_xlfn.XLOOKUP(K30,[1]VIII_CII_A_3_local3!$AI:$AI,[1]VIII_CII_A_3_local3!$T:$T)</f>
        <v>1.2527459999999999</v>
      </c>
      <c r="G30"/>
      <c r="K30" s="769" t="s">
        <v>2203</v>
      </c>
      <c r="GX30" s="30"/>
      <c r="GY30" s="30"/>
    </row>
    <row r="31" spans="1:207">
      <c r="A31" s="30"/>
      <c r="B31" s="1494"/>
      <c r="C31" s="1159"/>
      <c r="D31" s="54" t="s">
        <v>363</v>
      </c>
      <c r="E31" s="130" t="s">
        <v>32</v>
      </c>
      <c r="F31" s="167">
        <f>_xlfn.XLOOKUP(K31,[1]VIII_CII_A_3_local3!$AI:$AI,[1]VIII_CII_A_3_local3!$T:$T)</f>
        <v>1.2242745000000002</v>
      </c>
      <c r="G31"/>
      <c r="K31" s="769" t="s">
        <v>2204</v>
      </c>
      <c r="GX31" s="30"/>
      <c r="GY31" s="30"/>
    </row>
    <row r="32" spans="1:207">
      <c r="A32" s="30"/>
      <c r="B32" s="1495" t="s">
        <v>243</v>
      </c>
      <c r="C32" s="1502" t="s">
        <v>994</v>
      </c>
      <c r="D32" s="54" t="s">
        <v>736</v>
      </c>
      <c r="E32" s="130" t="s">
        <v>33</v>
      </c>
      <c r="F32" s="167">
        <f>_xlfn.XLOOKUP(K32,[1]VIII_CII_A_3_local3!$AI:$AI,[1]VIII_CII_A_3_local3!$T:$T)</f>
        <v>1.32501790575</v>
      </c>
      <c r="G32"/>
      <c r="K32" s="769" t="s">
        <v>2205</v>
      </c>
      <c r="GX32" s="30"/>
      <c r="GY32" s="30"/>
    </row>
    <row r="33" spans="1:207">
      <c r="A33" s="30"/>
      <c r="B33" s="1493"/>
      <c r="C33" s="1158"/>
      <c r="D33" s="54" t="s">
        <v>87</v>
      </c>
      <c r="E33" s="130" t="s">
        <v>33</v>
      </c>
      <c r="F33" s="167">
        <f>_xlfn.XLOOKUP(K33,[1]VIII_CII_A_3_local3!$AI:$AI,[1]VIII_CII_A_3_local3!$T:$T)</f>
        <v>1.2799227585374999</v>
      </c>
      <c r="G33"/>
      <c r="K33" s="769" t="s">
        <v>2206</v>
      </c>
      <c r="GX33" s="30"/>
      <c r="GY33" s="30"/>
    </row>
    <row r="34" spans="1:207">
      <c r="A34" s="30"/>
      <c r="B34" s="1493"/>
      <c r="C34" s="1158"/>
      <c r="D34" s="54" t="s">
        <v>88</v>
      </c>
      <c r="E34" s="130" t="s">
        <v>33</v>
      </c>
      <c r="F34" s="167">
        <f>_xlfn.XLOOKUP(K34,[1]VIII_CII_A_3_local3!$AI:$AI,[1]VIII_CII_A_3_local3!$T:$T)</f>
        <v>1.2088998900000001</v>
      </c>
      <c r="G34"/>
      <c r="K34" s="769" t="s">
        <v>2207</v>
      </c>
      <c r="GX34" s="30"/>
      <c r="GY34" s="30"/>
    </row>
    <row r="35" spans="1:207">
      <c r="A35" s="30"/>
      <c r="B35" s="1494"/>
      <c r="C35" s="1159"/>
      <c r="D35" s="54" t="s">
        <v>363</v>
      </c>
      <c r="E35" s="130" t="s">
        <v>33</v>
      </c>
      <c r="F35" s="167">
        <f>_xlfn.XLOOKUP(K35,[1]VIII_CII_A_3_local3!$AI:$AI,[1]VIII_CII_A_3_local3!$T:$T)</f>
        <v>1.1753035199999999</v>
      </c>
      <c r="G35"/>
      <c r="K35" s="769" t="s">
        <v>2208</v>
      </c>
      <c r="GX35" s="30"/>
      <c r="GY35" s="30"/>
    </row>
    <row r="36" spans="1:207">
      <c r="A36" s="30"/>
      <c r="B36" s="1495" t="s">
        <v>244</v>
      </c>
      <c r="C36" s="1542" t="s">
        <v>783</v>
      </c>
      <c r="D36" s="54" t="s">
        <v>87</v>
      </c>
      <c r="E36" s="130" t="s">
        <v>33</v>
      </c>
      <c r="F36" s="167">
        <f>_xlfn.XLOOKUP(K36,[1]VIII_CII_A_3_local3!$AI:$AI,[1]VIII_CII_A_3_local3!$T:$T)</f>
        <v>1.2803792515093386</v>
      </c>
      <c r="G36"/>
      <c r="K36" s="769" t="s">
        <v>2209</v>
      </c>
      <c r="GX36" s="30"/>
      <c r="GY36" s="30"/>
    </row>
    <row r="37" spans="1:207">
      <c r="A37" s="30"/>
      <c r="B37" s="1493"/>
      <c r="C37" s="1282"/>
      <c r="D37" s="54" t="s">
        <v>88</v>
      </c>
      <c r="E37" s="130" t="s">
        <v>140</v>
      </c>
      <c r="F37" s="167">
        <f>_xlfn.XLOOKUP(K37,[1]VIII_CII_A_3_local3!$AI:$AI,[1]VIII_CII_A_3_local3!$T:$T)</f>
        <v>1.2689999999999999</v>
      </c>
      <c r="G37"/>
      <c r="K37" s="769" t="s">
        <v>2210</v>
      </c>
      <c r="GX37" s="30"/>
      <c r="GY37" s="30"/>
    </row>
    <row r="38" spans="1:207">
      <c r="A38" s="30"/>
      <c r="B38" s="1494"/>
      <c r="C38" s="1283"/>
      <c r="D38" s="54" t="s">
        <v>363</v>
      </c>
      <c r="E38" s="130" t="s">
        <v>140</v>
      </c>
      <c r="F38" s="167">
        <f>_xlfn.XLOOKUP(K38,[1]VIII_CII_A_3_local3!$AI:$AI,[1]VIII_CII_A_3_local3!$T:$T)</f>
        <v>1.1757226998239996</v>
      </c>
      <c r="G38"/>
      <c r="K38" s="769" t="s">
        <v>2211</v>
      </c>
      <c r="GX38" s="30"/>
      <c r="GY38" s="30"/>
    </row>
    <row r="39" spans="1:207" ht="12.75" customHeight="1">
      <c r="A39" s="30"/>
      <c r="B39" s="1495" t="s">
        <v>245</v>
      </c>
      <c r="C39" s="1502" t="s">
        <v>737</v>
      </c>
      <c r="D39" s="54" t="s">
        <v>736</v>
      </c>
      <c r="E39" s="130" t="s">
        <v>33</v>
      </c>
      <c r="F39" s="167">
        <f>_xlfn.XLOOKUP(K39,[1]VIII_CII_A_3_local3!$AI:$AI,[1]VIII_CII_A_3_local3!$T:$T)</f>
        <v>1.2803792515093386</v>
      </c>
      <c r="G39"/>
      <c r="K39" s="769" t="s">
        <v>2212</v>
      </c>
      <c r="GX39" s="30"/>
      <c r="GY39" s="30"/>
    </row>
    <row r="40" spans="1:207">
      <c r="A40" s="30"/>
      <c r="B40" s="1493"/>
      <c r="C40" s="1158"/>
      <c r="D40" s="54" t="s">
        <v>87</v>
      </c>
      <c r="E40" s="130" t="s">
        <v>140</v>
      </c>
      <c r="F40" s="167">
        <f>_xlfn.XLOOKUP(K40,[1]VIII_CII_A_3_local3!$AI:$AI,[1]VIII_CII_A_3_local3!$T:$T)</f>
        <v>1.2689999999999999</v>
      </c>
      <c r="G40"/>
      <c r="K40" s="769" t="s">
        <v>2213</v>
      </c>
      <c r="GX40" s="30"/>
      <c r="GY40" s="30"/>
    </row>
    <row r="41" spans="1:207">
      <c r="A41" s="30"/>
      <c r="B41" s="1494"/>
      <c r="C41" s="1159"/>
      <c r="D41" s="54" t="s">
        <v>363</v>
      </c>
      <c r="E41" s="130" t="s">
        <v>140</v>
      </c>
      <c r="F41" s="167">
        <f>_xlfn.XLOOKUP(K41,[1]VIII_CII_A_3_local3!$AI:$AI,[1]VIII_CII_A_3_local3!$T:$T)</f>
        <v>1.1757226998239996</v>
      </c>
      <c r="G41"/>
      <c r="K41" s="769" t="s">
        <v>2214</v>
      </c>
      <c r="GX41" s="30"/>
      <c r="GY41" s="30"/>
    </row>
    <row r="42" spans="1:207">
      <c r="A42" s="30"/>
      <c r="B42" s="1726" t="s">
        <v>246</v>
      </c>
      <c r="C42" s="1542" t="s">
        <v>442</v>
      </c>
      <c r="D42" s="54" t="s">
        <v>87</v>
      </c>
      <c r="E42" s="130" t="s">
        <v>140</v>
      </c>
      <c r="F42" s="167">
        <f>_xlfn.XLOOKUP(K42,[1]VIII_CII_A_3_local3!$AI:$AI,[1]VIII_CII_A_3_local3!$T:$T)</f>
        <v>1.2093310521929996</v>
      </c>
      <c r="G42"/>
      <c r="K42" s="769" t="s">
        <v>2215</v>
      </c>
      <c r="GX42" s="30"/>
      <c r="GY42" s="30"/>
    </row>
    <row r="43" spans="1:207">
      <c r="A43" s="30"/>
      <c r="B43" s="1727"/>
      <c r="C43" s="1283"/>
      <c r="D43" s="54" t="s">
        <v>363</v>
      </c>
      <c r="E43" s="130" t="s">
        <v>140</v>
      </c>
      <c r="F43" s="167">
        <f>_xlfn.XLOOKUP(K43,[1]VIII_CII_A_3_local3!$AI:$AI,[1]VIII_CII_A_3_local3!$T:$T)</f>
        <v>1.1757226998239996</v>
      </c>
      <c r="G43"/>
      <c r="K43" s="769" t="s">
        <v>2216</v>
      </c>
      <c r="GX43" s="30"/>
      <c r="GY43" s="30"/>
    </row>
    <row r="44" spans="1:207">
      <c r="A44" s="30"/>
      <c r="B44" s="1698" t="s">
        <v>247</v>
      </c>
      <c r="C44" s="1542" t="s">
        <v>738</v>
      </c>
      <c r="D44" s="54" t="s">
        <v>87</v>
      </c>
      <c r="E44" s="130" t="s">
        <v>33</v>
      </c>
      <c r="F44" s="167">
        <f>_xlfn.XLOOKUP(K44,[1]VIII_CII_A_3_local3!$AI:$AI,[1]VIII_CII_A_3_local3!$T:$T)</f>
        <v>1.2803792515093386</v>
      </c>
      <c r="G44"/>
      <c r="K44" s="769" t="s">
        <v>2217</v>
      </c>
      <c r="GX44" s="30"/>
      <c r="GY44" s="30"/>
    </row>
    <row r="45" spans="1:207">
      <c r="A45" s="30"/>
      <c r="B45" s="1700"/>
      <c r="C45" s="1283"/>
      <c r="D45" s="54" t="s">
        <v>88</v>
      </c>
      <c r="E45" s="130" t="s">
        <v>33</v>
      </c>
      <c r="F45" s="167">
        <f>_xlfn.XLOOKUP(K45,[1]VIII_CII_A_3_local3!$AI:$AI,[1]VIII_CII_A_3_local3!$T:$T)</f>
        <v>1.2093310521929996</v>
      </c>
      <c r="G45"/>
      <c r="K45" s="769" t="s">
        <v>2218</v>
      </c>
      <c r="GX45" s="30"/>
      <c r="GY45" s="30"/>
    </row>
    <row r="46" spans="1:207">
      <c r="A46" s="30"/>
      <c r="B46" s="1698" t="s">
        <v>248</v>
      </c>
      <c r="C46" s="1542" t="s">
        <v>784</v>
      </c>
      <c r="D46" s="54" t="s">
        <v>87</v>
      </c>
      <c r="E46" s="130" t="s">
        <v>33</v>
      </c>
      <c r="F46" s="167">
        <f>_xlfn.XLOOKUP(K46,[1]VIII_CII_A_3_local3!$AI:$AI,[1]VIII_CII_A_3_local3!$T:$T)</f>
        <v>1.2803792515093386</v>
      </c>
      <c r="G46"/>
      <c r="K46" s="769" t="s">
        <v>2219</v>
      </c>
      <c r="GX46" s="30"/>
      <c r="GY46" s="30"/>
    </row>
    <row r="47" spans="1:207">
      <c r="A47" s="30"/>
      <c r="B47" s="1700"/>
      <c r="C47" s="1283"/>
      <c r="D47" s="54" t="s">
        <v>88</v>
      </c>
      <c r="E47" s="130" t="s">
        <v>33</v>
      </c>
      <c r="F47" s="167">
        <f>_xlfn.XLOOKUP(K47,[1]VIII_CII_A_3_local3!$AI:$AI,[1]VIII_CII_A_3_local3!$T:$T)</f>
        <v>1.2093310521929996</v>
      </c>
      <c r="G47"/>
      <c r="K47" s="769" t="s">
        <v>2220</v>
      </c>
      <c r="GX47" s="30"/>
      <c r="GY47" s="30"/>
    </row>
    <row r="48" spans="1:207">
      <c r="A48" s="30"/>
      <c r="B48" s="1698" t="s">
        <v>249</v>
      </c>
      <c r="C48" s="1542" t="s">
        <v>739</v>
      </c>
      <c r="D48" s="54" t="s">
        <v>87</v>
      </c>
      <c r="E48" s="130" t="s">
        <v>140</v>
      </c>
      <c r="F48" s="167">
        <f>_xlfn.XLOOKUP(K48,[1]VIII_CII_A_3_local3!$AI:$AI,[1]VIII_CII_A_3_local3!$T:$T)</f>
        <v>1.2803792515093386</v>
      </c>
      <c r="G48"/>
      <c r="K48" s="769" t="s">
        <v>2221</v>
      </c>
      <c r="GX48" s="30"/>
      <c r="GY48" s="30"/>
    </row>
    <row r="49" spans="1:207">
      <c r="A49" s="30"/>
      <c r="B49" s="1700"/>
      <c r="C49" s="1283"/>
      <c r="D49" s="54" t="s">
        <v>88</v>
      </c>
      <c r="E49" s="130" t="s">
        <v>140</v>
      </c>
      <c r="F49" s="167">
        <f>_xlfn.XLOOKUP(K49,[1]VIII_CII_A_3_local3!$AI:$AI,[1]VIII_CII_A_3_local3!$T:$T)</f>
        <v>1.1851444311491397</v>
      </c>
      <c r="G49"/>
      <c r="K49" s="769" t="s">
        <v>2222</v>
      </c>
      <c r="GX49" s="30"/>
      <c r="GY49" s="30"/>
    </row>
    <row r="50" spans="1:207">
      <c r="A50" s="30"/>
      <c r="B50" s="45" t="s">
        <v>250</v>
      </c>
      <c r="C50" s="130" t="s">
        <v>443</v>
      </c>
      <c r="D50" s="147"/>
      <c r="E50" s="130" t="s">
        <v>140</v>
      </c>
      <c r="F50" s="167">
        <f>_xlfn.XLOOKUP(K50,[1]VIII_CII_A_3_local3!$AI:$AI,[1]VIII_CII_A_3_local3!$T:$T)</f>
        <v>1.2803792515093386</v>
      </c>
      <c r="G50"/>
      <c r="K50" s="769" t="s">
        <v>2223</v>
      </c>
      <c r="GX50" s="30"/>
      <c r="GY50" s="30"/>
    </row>
    <row r="51" spans="1:207" ht="25.5">
      <c r="A51" s="30"/>
      <c r="B51" s="45" t="s">
        <v>251</v>
      </c>
      <c r="C51" s="54" t="s">
        <v>740</v>
      </c>
      <c r="D51" s="132"/>
      <c r="E51" s="130" t="s">
        <v>140</v>
      </c>
      <c r="F51" s="167">
        <f>_xlfn.XLOOKUP(K51,[1]VIII_CII_A_3_local3!$AI:$AI,[1]VIII_CII_A_3_local3!$T:$T)</f>
        <v>1.1907527039036847</v>
      </c>
      <c r="G51"/>
      <c r="K51" s="769" t="s">
        <v>2224</v>
      </c>
      <c r="GX51" s="30"/>
      <c r="GY51" s="30"/>
    </row>
    <row r="52" spans="1:207">
      <c r="A52" s="30"/>
      <c r="B52" s="45" t="s">
        <v>253</v>
      </c>
      <c r="C52" s="130" t="s">
        <v>741</v>
      </c>
      <c r="D52" s="147"/>
      <c r="E52" s="130" t="s">
        <v>140</v>
      </c>
      <c r="F52" s="167">
        <f>_xlfn.XLOOKUP(K52,[1]VIII_CII_A_3_local3!$AI:$AI,[1]VIII_CII_A_3_local3!$T:$T)</f>
        <v>1.2093310521929996</v>
      </c>
      <c r="G52"/>
      <c r="K52" s="769" t="s">
        <v>2225</v>
      </c>
      <c r="GX52" s="30"/>
      <c r="GY52" s="30"/>
    </row>
    <row r="53" spans="1:207">
      <c r="A53" s="30"/>
      <c r="B53" s="1698" t="s">
        <v>379</v>
      </c>
      <c r="C53" s="1542" t="s">
        <v>444</v>
      </c>
      <c r="D53" s="54" t="s">
        <v>87</v>
      </c>
      <c r="E53" s="130" t="s">
        <v>140</v>
      </c>
      <c r="F53" s="167">
        <f>_xlfn.XLOOKUP(K53,[1]VIII_CII_A_3_local3!$AI:$AI,[1]VIII_CII_A_3_local3!$T:$T)</f>
        <v>1.2093310521929996</v>
      </c>
      <c r="G53"/>
      <c r="K53" s="769" t="s">
        <v>2226</v>
      </c>
      <c r="GX53" s="30"/>
      <c r="GY53" s="30"/>
    </row>
    <row r="54" spans="1:207">
      <c r="A54" s="30"/>
      <c r="B54" s="1700"/>
      <c r="C54" s="1283"/>
      <c r="D54" s="54" t="s">
        <v>363</v>
      </c>
      <c r="E54" s="130" t="s">
        <v>140</v>
      </c>
      <c r="F54" s="167">
        <f>_xlfn.XLOOKUP(K54,[1]VIII_CII_A_3_local3!$AI:$AI,[1]VIII_CII_A_3_local3!$T:$T)</f>
        <v>1.1757226998239996</v>
      </c>
      <c r="G54"/>
      <c r="K54" s="769" t="s">
        <v>2227</v>
      </c>
      <c r="GX54" s="30"/>
      <c r="GY54" s="30"/>
    </row>
    <row r="55" spans="1:207">
      <c r="A55" s="30"/>
      <c r="B55" s="1698" t="s">
        <v>380</v>
      </c>
      <c r="C55" s="1542" t="s">
        <v>785</v>
      </c>
      <c r="D55" s="54" t="s">
        <v>87</v>
      </c>
      <c r="E55" s="130" t="s">
        <v>140</v>
      </c>
      <c r="F55" s="167">
        <f>_xlfn.XLOOKUP(K55,[1]VIII_CII_A_3_local3!$AI:$AI,[1]VIII_CII_A_3_local3!$T:$T)</f>
        <v>1.2803792515093386</v>
      </c>
      <c r="G55"/>
      <c r="K55" s="769" t="s">
        <v>2228</v>
      </c>
      <c r="GX55" s="30"/>
      <c r="GY55" s="30"/>
    </row>
    <row r="56" spans="1:207">
      <c r="A56" s="30"/>
      <c r="B56" s="1700"/>
      <c r="C56" s="1283"/>
      <c r="D56" s="54" t="s">
        <v>88</v>
      </c>
      <c r="E56" s="130" t="s">
        <v>140</v>
      </c>
      <c r="F56" s="167">
        <f>_xlfn.XLOOKUP(K56,[1]VIII_CII_A_3_local3!$AI:$AI,[1]VIII_CII_A_3_local3!$T:$T)</f>
        <v>1.2093310521929996</v>
      </c>
      <c r="G56"/>
      <c r="K56" s="769" t="s">
        <v>2229</v>
      </c>
      <c r="GX56" s="30"/>
      <c r="GY56" s="30"/>
    </row>
    <row r="57" spans="1:207">
      <c r="A57" s="30"/>
      <c r="B57" s="1698" t="s">
        <v>381</v>
      </c>
      <c r="C57" s="1542" t="s">
        <v>786</v>
      </c>
      <c r="D57" s="54" t="s">
        <v>87</v>
      </c>
      <c r="E57" s="130" t="s">
        <v>140</v>
      </c>
      <c r="F57" s="167">
        <f>_xlfn.XLOOKUP(K57,[1]VIII_CII_A_3_local3!$AI:$AI,[1]VIII_CII_A_3_local3!$T:$T)</f>
        <v>1.2803792515093386</v>
      </c>
      <c r="G57"/>
      <c r="K57" s="769" t="s">
        <v>2230</v>
      </c>
      <c r="GX57" s="30"/>
      <c r="GY57" s="30"/>
    </row>
    <row r="58" spans="1:207">
      <c r="A58" s="30"/>
      <c r="B58" s="1700"/>
      <c r="C58" s="1283"/>
      <c r="D58" s="54" t="s">
        <v>88</v>
      </c>
      <c r="E58" s="142" t="s">
        <v>140</v>
      </c>
      <c r="F58" s="167">
        <f>_xlfn.XLOOKUP(K58,[1]VIII_CII_A_3_local3!$AI:$AI,[1]VIII_CII_A_3_local3!$T:$T)</f>
        <v>1.2093310521929996</v>
      </c>
      <c r="G58"/>
      <c r="H58" s="108"/>
      <c r="K58" s="769" t="s">
        <v>2231</v>
      </c>
      <c r="GX58" s="30"/>
      <c r="GY58" s="30"/>
    </row>
    <row r="59" spans="1:207">
      <c r="A59" s="30"/>
      <c r="B59" s="1495" t="s">
        <v>382</v>
      </c>
      <c r="C59" s="1542" t="s">
        <v>743</v>
      </c>
      <c r="D59" s="54" t="s">
        <v>87</v>
      </c>
      <c r="E59" s="142" t="s">
        <v>140</v>
      </c>
      <c r="F59" s="167">
        <f>_xlfn.XLOOKUP(K59,[1]VIII_CII_A_3_local3!$AI:$AI,[1]VIII_CII_A_3_local3!$T:$T)</f>
        <v>1.2803792515093386</v>
      </c>
      <c r="G59"/>
      <c r="H59" s="411"/>
      <c r="I59" s="411"/>
      <c r="J59" s="411"/>
      <c r="K59" s="769" t="s">
        <v>2232</v>
      </c>
      <c r="L59" s="411"/>
      <c r="M59" s="411"/>
      <c r="N59" s="411"/>
      <c r="O59" s="411"/>
      <c r="P59" s="411"/>
      <c r="GX59" s="30"/>
      <c r="GY59" s="30"/>
    </row>
    <row r="60" spans="1:207">
      <c r="A60" s="30"/>
      <c r="B60" s="1493"/>
      <c r="C60" s="1282"/>
      <c r="D60" s="54" t="s">
        <v>88</v>
      </c>
      <c r="E60" s="142" t="s">
        <v>140</v>
      </c>
      <c r="F60" s="167">
        <f>_xlfn.XLOOKUP(K60,[1]VIII_CII_A_3_local3!$AI:$AI,[1]VIII_CII_A_3_local3!$T:$T)</f>
        <v>1.2093310521929996</v>
      </c>
      <c r="G60"/>
      <c r="H60" s="411"/>
      <c r="I60" s="411"/>
      <c r="J60" s="411"/>
      <c r="K60" s="769" t="s">
        <v>2233</v>
      </c>
      <c r="L60" s="411"/>
      <c r="M60" s="411"/>
      <c r="N60" s="411"/>
      <c r="O60" s="411"/>
      <c r="P60" s="411"/>
      <c r="GX60" s="30"/>
      <c r="GY60" s="30"/>
    </row>
    <row r="61" spans="1:207">
      <c r="A61" s="30"/>
      <c r="B61" s="1493"/>
      <c r="C61" s="1282"/>
      <c r="D61" s="54" t="s">
        <v>458</v>
      </c>
      <c r="E61" s="142" t="s">
        <v>140</v>
      </c>
      <c r="F61" s="167">
        <f>_xlfn.XLOOKUP(K61,[1]VIII_CII_A_3_local3!$AI:$AI,[1]VIII_CII_A_3_local3!$T:$T)</f>
        <v>1.1966199999999998</v>
      </c>
      <c r="G61"/>
      <c r="H61" s="411"/>
      <c r="I61" s="411"/>
      <c r="J61" s="411"/>
      <c r="K61" s="769" t="s">
        <v>2234</v>
      </c>
      <c r="L61" s="411"/>
      <c r="M61" s="411"/>
      <c r="N61" s="411"/>
      <c r="O61" s="411"/>
      <c r="P61" s="411"/>
      <c r="GX61" s="30"/>
      <c r="GY61" s="30"/>
    </row>
    <row r="62" spans="1:207">
      <c r="A62" s="30"/>
      <c r="B62" s="1494"/>
      <c r="C62" s="1283"/>
      <c r="D62" s="54" t="s">
        <v>742</v>
      </c>
      <c r="E62" s="142" t="s">
        <v>140</v>
      </c>
      <c r="F62" s="167">
        <f>_xlfn.XLOOKUP(K62,[1]VIII_CII_A_3_local3!$AI:$AI,[1]VIII_CII_A_3_local3!$T:$T)</f>
        <v>1.1522082458275196</v>
      </c>
      <c r="G62"/>
      <c r="K62" s="769" t="s">
        <v>2235</v>
      </c>
      <c r="GX62" s="30"/>
      <c r="GY62" s="30"/>
    </row>
    <row r="63" spans="1:207">
      <c r="A63" s="30"/>
      <c r="B63" s="1495" t="s">
        <v>383</v>
      </c>
      <c r="C63" s="1542" t="s">
        <v>787</v>
      </c>
      <c r="D63" s="54" t="s">
        <v>87</v>
      </c>
      <c r="E63" s="142" t="s">
        <v>140</v>
      </c>
      <c r="F63" s="167">
        <f>_xlfn.XLOOKUP(K63,[1]VIII_CII_A_3_local3!$AI:$AI,[1]VIII_CII_A_3_local3!$T:$T)</f>
        <v>1.1757226998239996</v>
      </c>
      <c r="G63"/>
      <c r="K63" s="769" t="s">
        <v>2236</v>
      </c>
      <c r="GX63" s="30"/>
      <c r="GY63" s="30"/>
    </row>
    <row r="64" spans="1:207" ht="25.5">
      <c r="A64" s="30"/>
      <c r="B64" s="1494"/>
      <c r="C64" s="1283"/>
      <c r="D64" s="54" t="s">
        <v>744</v>
      </c>
      <c r="E64" s="130" t="s">
        <v>140</v>
      </c>
      <c r="F64" s="167">
        <f>_xlfn.XLOOKUP(K64,[1]VIII_CII_A_3_local3!$AI:$AI,[1]VIII_CII_A_3_local3!$T:$T)</f>
        <v>1.0610897365911596</v>
      </c>
      <c r="G64"/>
      <c r="K64" s="769" t="s">
        <v>2237</v>
      </c>
      <c r="GX64" s="30"/>
      <c r="GY64" s="30"/>
    </row>
    <row r="65" spans="1:221" s="31" customFormat="1" ht="26.25" customHeight="1">
      <c r="A65" s="32"/>
      <c r="B65" s="1695" t="s">
        <v>2551</v>
      </c>
      <c r="C65" s="1696"/>
      <c r="D65" s="1696"/>
      <c r="E65" s="1696"/>
      <c r="F65" s="1697"/>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c r="GG65" s="32"/>
      <c r="GH65" s="32"/>
      <c r="GI65" s="32"/>
      <c r="GJ65" s="32"/>
      <c r="GK65" s="32"/>
      <c r="GL65" s="32"/>
      <c r="GM65" s="32"/>
      <c r="GN65" s="32"/>
      <c r="GO65" s="32"/>
      <c r="GP65" s="32"/>
      <c r="GQ65" s="32"/>
      <c r="GR65" s="32"/>
      <c r="GS65" s="32"/>
      <c r="GT65" s="32"/>
      <c r="GU65" s="32"/>
      <c r="GV65" s="32"/>
      <c r="GW65" s="32"/>
      <c r="GX65" s="32"/>
      <c r="GY65" s="32"/>
    </row>
    <row r="66" spans="1:221" s="30" customFormat="1">
      <c r="B66" s="1716" t="s">
        <v>384</v>
      </c>
      <c r="C66" s="1309" t="s">
        <v>745</v>
      </c>
      <c r="D66" s="1088" t="s">
        <v>87</v>
      </c>
      <c r="E66" s="1091" t="s">
        <v>140</v>
      </c>
      <c r="F66" s="1115">
        <f>_xlfn.XLOOKUP(K66,[1]VIII_CII_A_3_local3!$AI:$AI,[1]VIII_CII_A_3_local3!$T:$T)</f>
        <v>1.5646275562499998</v>
      </c>
      <c r="G66" s="1116"/>
      <c r="H66" s="1116"/>
      <c r="K66" s="769" t="s">
        <v>2238</v>
      </c>
      <c r="GZ66" s="8"/>
      <c r="HA66" s="8"/>
      <c r="HB66" s="8"/>
      <c r="HC66" s="8"/>
      <c r="HD66" s="8"/>
      <c r="HE66" s="8"/>
      <c r="HF66" s="8"/>
      <c r="HG66" s="8"/>
      <c r="HH66" s="8"/>
      <c r="HI66" s="8"/>
      <c r="HJ66" s="8"/>
      <c r="HK66" s="8"/>
      <c r="HL66" s="8"/>
      <c r="HM66" s="8"/>
    </row>
    <row r="67" spans="1:221" s="30" customFormat="1">
      <c r="B67" s="1717"/>
      <c r="C67" s="1310"/>
      <c r="D67" s="1088" t="s">
        <v>88</v>
      </c>
      <c r="E67" s="1091" t="s">
        <v>140</v>
      </c>
      <c r="F67" s="1115">
        <f>_xlfn.XLOOKUP(K67,[1]VIII_CII_A_3_local3!$AI:$AI,[1]VIII_CII_A_3_local3!$T:$T)</f>
        <v>1.4223886875</v>
      </c>
      <c r="G67" s="1116"/>
      <c r="H67" s="1116"/>
      <c r="K67" s="769" t="s">
        <v>2239</v>
      </c>
      <c r="GZ67" s="8"/>
      <c r="HA67" s="8"/>
      <c r="HB67" s="8"/>
      <c r="HC67" s="8"/>
      <c r="HD67" s="8"/>
      <c r="HE67" s="8"/>
      <c r="HF67" s="8"/>
      <c r="HG67" s="8"/>
      <c r="HH67" s="8"/>
      <c r="HI67" s="8"/>
      <c r="HJ67" s="8"/>
      <c r="HK67" s="8"/>
      <c r="HL67" s="8"/>
      <c r="HM67" s="8"/>
    </row>
    <row r="68" spans="1:221" s="30" customFormat="1">
      <c r="B68" s="1718"/>
      <c r="C68" s="1311"/>
      <c r="D68" s="1088" t="s">
        <v>458</v>
      </c>
      <c r="E68" s="1091" t="s">
        <v>140</v>
      </c>
      <c r="F68" s="1115">
        <f>_xlfn.XLOOKUP(K68,[1]VIII_CII_A_3_local3!$AI:$AI,[1]VIII_CII_A_3_local3!$T:$T)</f>
        <v>1.3699664999999999</v>
      </c>
      <c r="G68" s="1116"/>
      <c r="H68" s="1116"/>
      <c r="K68" s="769" t="s">
        <v>2240</v>
      </c>
      <c r="GZ68" s="8"/>
      <c r="HA68" s="8"/>
      <c r="HB68" s="8"/>
      <c r="HC68" s="8"/>
      <c r="HD68" s="8"/>
      <c r="HE68" s="8"/>
      <c r="HF68" s="8"/>
      <c r="HG68" s="8"/>
      <c r="HH68" s="8"/>
      <c r="HI68" s="8"/>
      <c r="HJ68" s="8"/>
      <c r="HK68" s="8"/>
      <c r="HL68" s="8"/>
      <c r="HM68" s="8"/>
    </row>
    <row r="69" spans="1:221" ht="28.35" customHeight="1">
      <c r="A69" s="30"/>
      <c r="B69" s="1720" t="s">
        <v>2552</v>
      </c>
      <c r="C69" s="1721"/>
      <c r="D69" s="1721"/>
      <c r="E69" s="1721"/>
      <c r="F69" s="1721"/>
      <c r="G69" s="1116"/>
      <c r="H69" s="1116"/>
      <c r="GX69" s="30"/>
      <c r="GY69" s="30"/>
    </row>
    <row r="70" spans="1:221" s="32" customFormat="1" ht="15.6" customHeight="1">
      <c r="B70" s="400" t="s">
        <v>385</v>
      </c>
      <c r="C70" s="794" t="s">
        <v>446</v>
      </c>
      <c r="D70" s="162" t="s">
        <v>302</v>
      </c>
      <c r="E70" s="162" t="s">
        <v>140</v>
      </c>
      <c r="F70" s="401">
        <f>_xlfn.XLOOKUP(K70,[1]VIII_CII_A_3_local3!$AI:$AI,[1]VIII_CII_A_3_local3!$T:$T)</f>
        <v>1.5429498591549293</v>
      </c>
      <c r="K70" s="769" t="s">
        <v>2241</v>
      </c>
      <c r="GZ70" s="31"/>
      <c r="HA70" s="31"/>
      <c r="HB70" s="31"/>
      <c r="HC70" s="31"/>
      <c r="HD70" s="31"/>
      <c r="HE70" s="31"/>
      <c r="HF70" s="31"/>
      <c r="HG70" s="31"/>
      <c r="HH70" s="31"/>
      <c r="HI70" s="31"/>
      <c r="HJ70" s="31"/>
      <c r="HK70" s="31"/>
      <c r="HL70" s="31"/>
      <c r="HM70" s="31"/>
    </row>
    <row r="71" spans="1:221" s="32" customFormat="1">
      <c r="B71" s="145" t="s">
        <v>386</v>
      </c>
      <c r="C71" s="112" t="s">
        <v>447</v>
      </c>
      <c r="D71" s="54" t="s">
        <v>302</v>
      </c>
      <c r="E71" s="54" t="s">
        <v>140</v>
      </c>
      <c r="F71" s="390">
        <f>_xlfn.XLOOKUP(K71,[1]VIII_CII_A_3_local3!$AI:$AI,[1]VIII_CII_A_3_local3!$T:$T)</f>
        <v>1.4658023661971828</v>
      </c>
      <c r="K71" s="769" t="s">
        <v>2242</v>
      </c>
      <c r="GZ71" s="31"/>
      <c r="HA71" s="31"/>
      <c r="HB71" s="31"/>
      <c r="HC71" s="31"/>
      <c r="HD71" s="31"/>
      <c r="HE71" s="31"/>
      <c r="HF71" s="31"/>
      <c r="HG71" s="31"/>
      <c r="HH71" s="31"/>
      <c r="HI71" s="31"/>
      <c r="HJ71" s="31"/>
      <c r="HK71" s="31"/>
      <c r="HL71" s="31"/>
      <c r="HM71" s="31"/>
    </row>
    <row r="72" spans="1:221" s="30" customFormat="1">
      <c r="B72" s="145" t="s">
        <v>387</v>
      </c>
      <c r="C72" s="139" t="s">
        <v>746</v>
      </c>
      <c r="D72" s="54" t="s">
        <v>302</v>
      </c>
      <c r="E72" s="130" t="s">
        <v>140</v>
      </c>
      <c r="F72" s="167">
        <f>_xlfn.XLOOKUP(K72,[1]VIII_CII_A_3_local3!$AI:$AI,[1]VIII_CII_A_3_local3!$T:$T)</f>
        <v>1.4658023661971828</v>
      </c>
      <c r="K72" s="769" t="s">
        <v>2243</v>
      </c>
      <c r="GZ72" s="8"/>
      <c r="HA72" s="8"/>
      <c r="HB72" s="8"/>
      <c r="HC72" s="8"/>
      <c r="HD72" s="8"/>
      <c r="HE72" s="8"/>
      <c r="HF72" s="8"/>
      <c r="HG72" s="8"/>
      <c r="HH72" s="8"/>
      <c r="HI72" s="8"/>
      <c r="HJ72" s="8"/>
      <c r="HK72" s="8"/>
      <c r="HL72" s="8"/>
      <c r="HM72" s="8"/>
    </row>
    <row r="73" spans="1:221" s="30" customFormat="1">
      <c r="B73" s="145" t="s">
        <v>388</v>
      </c>
      <c r="C73" s="139" t="s">
        <v>448</v>
      </c>
      <c r="D73" s="54" t="s">
        <v>302</v>
      </c>
      <c r="E73" s="130" t="s">
        <v>140</v>
      </c>
      <c r="F73" s="167">
        <f>_xlfn.XLOOKUP(K73,[1]VIII_CII_A_3_local3!$AI:$AI,[1]VIII_CII_A_3_local3!$T:$T)</f>
        <v>1.2803792515093386</v>
      </c>
      <c r="K73" s="769" t="s">
        <v>2244</v>
      </c>
      <c r="GZ73" s="8"/>
      <c r="HA73" s="8"/>
      <c r="HB73" s="8"/>
      <c r="HC73" s="8"/>
      <c r="HD73" s="8"/>
      <c r="HE73" s="8"/>
      <c r="HF73" s="8"/>
      <c r="HG73" s="8"/>
      <c r="HH73" s="8"/>
      <c r="HI73" s="8"/>
      <c r="HJ73" s="8"/>
      <c r="HK73" s="8"/>
      <c r="HL73" s="8"/>
      <c r="HM73" s="8"/>
    </row>
    <row r="74" spans="1:221" s="74" customFormat="1">
      <c r="B74" s="145" t="s">
        <v>389</v>
      </c>
      <c r="C74" s="139" t="s">
        <v>449</v>
      </c>
      <c r="D74" s="54" t="s">
        <v>302</v>
      </c>
      <c r="E74" s="130" t="s">
        <v>140</v>
      </c>
      <c r="F74" s="167">
        <f>_xlfn.XLOOKUP(K74,[1]VIII_CII_A_3_local3!$AI:$AI,[1]VIII_CII_A_3_local3!$T:$T)</f>
        <v>1.1966199999999998</v>
      </c>
      <c r="G74" s="30"/>
      <c r="H74" s="30"/>
      <c r="I74" s="30"/>
      <c r="J74" s="30"/>
      <c r="K74" s="769" t="s">
        <v>2245</v>
      </c>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8"/>
      <c r="HA74" s="8"/>
      <c r="HB74" s="8"/>
      <c r="HC74" s="8"/>
      <c r="HD74" s="8"/>
      <c r="HE74" s="8"/>
      <c r="HF74" s="8"/>
      <c r="HG74" s="8"/>
      <c r="HH74" s="8"/>
      <c r="HI74" s="8"/>
      <c r="HJ74" s="8"/>
      <c r="HK74" s="8"/>
      <c r="HL74" s="8"/>
      <c r="HM74" s="8"/>
    </row>
    <row r="75" spans="1:221" s="74" customFormat="1">
      <c r="B75" s="145" t="s">
        <v>390</v>
      </c>
      <c r="C75" s="139" t="s">
        <v>450</v>
      </c>
      <c r="D75" s="54" t="s">
        <v>302</v>
      </c>
      <c r="E75" s="130" t="s">
        <v>140</v>
      </c>
      <c r="F75" s="167">
        <f>_xlfn.XLOOKUP(K75,[1]VIII_CII_A_3_local3!$AI:$AI,[1]VIII_CII_A_3_local3!$T:$T)</f>
        <v>1.3925122478873238</v>
      </c>
      <c r="G75" s="30"/>
      <c r="H75" s="30"/>
      <c r="I75" s="30"/>
      <c r="J75" s="30"/>
      <c r="K75" s="769" t="s">
        <v>2246</v>
      </c>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8"/>
      <c r="HA75" s="8"/>
      <c r="HB75" s="8"/>
      <c r="HC75" s="8"/>
      <c r="HD75" s="8"/>
      <c r="HE75" s="8"/>
      <c r="HF75" s="8"/>
      <c r="HG75" s="8"/>
      <c r="HH75" s="8"/>
      <c r="HI75" s="8"/>
      <c r="HJ75" s="8"/>
      <c r="HK75" s="8"/>
      <c r="HL75" s="8"/>
      <c r="HM75" s="8"/>
    </row>
    <row r="76" spans="1:221" s="74" customFormat="1">
      <c r="B76" s="145" t="s">
        <v>391</v>
      </c>
      <c r="C76" s="139" t="s">
        <v>451</v>
      </c>
      <c r="D76" s="54" t="s">
        <v>302</v>
      </c>
      <c r="E76" s="130" t="s">
        <v>140</v>
      </c>
      <c r="F76" s="167">
        <f>_xlfn.XLOOKUP(K76,[1]VIII_CII_A_3_local3!$AI:$AI,[1]VIII_CII_A_3_local3!$T:$T)</f>
        <v>1.3925122478873238</v>
      </c>
      <c r="G76" s="30"/>
      <c r="H76" s="30"/>
      <c r="I76" s="30"/>
      <c r="J76" s="30"/>
      <c r="K76" s="769" t="s">
        <v>2247</v>
      </c>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8"/>
      <c r="HA76" s="8"/>
      <c r="HB76" s="8"/>
      <c r="HC76" s="8"/>
      <c r="HD76" s="8"/>
      <c r="HE76" s="8"/>
      <c r="HF76" s="8"/>
      <c r="HG76" s="8"/>
      <c r="HH76" s="8"/>
      <c r="HI76" s="8"/>
      <c r="HJ76" s="8"/>
      <c r="HK76" s="8"/>
      <c r="HL76" s="8"/>
      <c r="HM76" s="8"/>
    </row>
    <row r="77" spans="1:221" s="74" customFormat="1">
      <c r="B77" s="145" t="s">
        <v>392</v>
      </c>
      <c r="C77" s="139" t="s">
        <v>452</v>
      </c>
      <c r="D77" s="54" t="s">
        <v>302</v>
      </c>
      <c r="E77" s="130" t="s">
        <v>140</v>
      </c>
      <c r="F77" s="167">
        <f>_xlfn.XLOOKUP(K77,[1]VIII_CII_A_3_local3!$AI:$AI,[1]VIII_CII_A_3_local3!$T:$T)</f>
        <v>1.2803792515093386</v>
      </c>
      <c r="G77" s="30"/>
      <c r="H77" s="30"/>
      <c r="I77" s="30"/>
      <c r="J77" s="30"/>
      <c r="K77" s="769" t="s">
        <v>2248</v>
      </c>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8"/>
      <c r="HA77" s="8"/>
      <c r="HB77" s="8"/>
      <c r="HC77" s="8"/>
      <c r="HD77" s="8"/>
      <c r="HE77" s="8"/>
      <c r="HF77" s="8"/>
      <c r="HG77" s="8"/>
      <c r="HH77" s="8"/>
      <c r="HI77" s="8"/>
      <c r="HJ77" s="8"/>
      <c r="HK77" s="8"/>
      <c r="HL77" s="8"/>
      <c r="HM77" s="8"/>
    </row>
    <row r="78" spans="1:221" s="74" customFormat="1">
      <c r="B78" s="145" t="s">
        <v>393</v>
      </c>
      <c r="C78" s="139" t="s">
        <v>453</v>
      </c>
      <c r="D78" s="54" t="s">
        <v>302</v>
      </c>
      <c r="E78" s="130" t="s">
        <v>140</v>
      </c>
      <c r="F78" s="167">
        <f>_xlfn.XLOOKUP(K78,[1]VIII_CII_A_3_local3!$AI:$AI,[1]VIII_CII_A_3_local3!$T:$T)</f>
        <v>1.2803792515093386</v>
      </c>
      <c r="G78" s="30"/>
      <c r="H78" s="30"/>
      <c r="I78" s="30"/>
      <c r="J78" s="30"/>
      <c r="K78" s="769" t="s">
        <v>2249</v>
      </c>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8"/>
      <c r="HA78" s="8"/>
      <c r="HB78" s="8"/>
      <c r="HC78" s="8"/>
      <c r="HD78" s="8"/>
      <c r="HE78" s="8"/>
      <c r="HF78" s="8"/>
      <c r="HG78" s="8"/>
      <c r="HH78" s="8"/>
      <c r="HI78" s="8"/>
      <c r="HJ78" s="8"/>
      <c r="HK78" s="8"/>
      <c r="HL78" s="8"/>
      <c r="HM78" s="8"/>
    </row>
    <row r="79" spans="1:221">
      <c r="A79" s="30"/>
      <c r="B79" s="87" t="s">
        <v>10</v>
      </c>
      <c r="C79" s="30"/>
      <c r="D79" s="30"/>
      <c r="E79" s="74"/>
      <c r="GX79" s="30"/>
      <c r="GY79" s="30"/>
    </row>
    <row r="80" spans="1:221" ht="13.5" customHeight="1">
      <c r="A80" s="30"/>
      <c r="B80" s="1729" t="s">
        <v>2475</v>
      </c>
      <c r="C80" s="1729"/>
      <c r="D80" s="1729"/>
      <c r="E80" s="1729"/>
      <c r="F80" s="1729"/>
      <c r="GX80" s="30"/>
      <c r="GY80" s="30"/>
    </row>
    <row r="81" spans="1:207" ht="27" customHeight="1">
      <c r="A81" s="30"/>
      <c r="B81" s="1704" t="s">
        <v>2553</v>
      </c>
      <c r="C81" s="1704"/>
      <c r="D81" s="1704"/>
      <c r="E81" s="1704"/>
      <c r="F81" s="1704"/>
      <c r="G81" s="119"/>
      <c r="H81" s="119"/>
      <c r="I81" s="119"/>
      <c r="GX81" s="30"/>
      <c r="GY81" s="30"/>
    </row>
    <row r="82" spans="1:207" ht="52.7" customHeight="1">
      <c r="B82" s="1226" t="s">
        <v>2852</v>
      </c>
      <c r="C82" s="1226"/>
      <c r="D82" s="1226"/>
      <c r="E82" s="1226"/>
      <c r="F82" s="1226"/>
    </row>
  </sheetData>
  <mergeCells count="49">
    <mergeCell ref="B82:F82"/>
    <mergeCell ref="B16:E16"/>
    <mergeCell ref="A1:G1"/>
    <mergeCell ref="A3:G3"/>
    <mergeCell ref="A4:G4"/>
    <mergeCell ref="F7:F8"/>
    <mergeCell ref="B7:B8"/>
    <mergeCell ref="C7:C8"/>
    <mergeCell ref="D7:D8"/>
    <mergeCell ref="E7:E8"/>
    <mergeCell ref="B17:B19"/>
    <mergeCell ref="C17:C19"/>
    <mergeCell ref="B20:B23"/>
    <mergeCell ref="C20:C23"/>
    <mergeCell ref="B24:B27"/>
    <mergeCell ref="C24:C27"/>
    <mergeCell ref="B28:B31"/>
    <mergeCell ref="C28:C31"/>
    <mergeCell ref="B32:B35"/>
    <mergeCell ref="C32:C35"/>
    <mergeCell ref="B36:B38"/>
    <mergeCell ref="C36:C38"/>
    <mergeCell ref="B39:B41"/>
    <mergeCell ref="C39:C41"/>
    <mergeCell ref="B42:B43"/>
    <mergeCell ref="C42:C43"/>
    <mergeCell ref="C57:C58"/>
    <mergeCell ref="B44:B45"/>
    <mergeCell ref="C44:C45"/>
    <mergeCell ref="B46:B47"/>
    <mergeCell ref="C46:C47"/>
    <mergeCell ref="B48:B49"/>
    <mergeCell ref="C48:C49"/>
    <mergeCell ref="B9:E9"/>
    <mergeCell ref="B66:B68"/>
    <mergeCell ref="C66:C68"/>
    <mergeCell ref="B69:F69"/>
    <mergeCell ref="B81:F81"/>
    <mergeCell ref="B80:F80"/>
    <mergeCell ref="B59:B62"/>
    <mergeCell ref="C59:C62"/>
    <mergeCell ref="B63:B64"/>
    <mergeCell ref="C63:C64"/>
    <mergeCell ref="B65:F65"/>
    <mergeCell ref="B53:B54"/>
    <mergeCell ref="C53:C54"/>
    <mergeCell ref="B55:B56"/>
    <mergeCell ref="C55:C56"/>
    <mergeCell ref="B57:B58"/>
  </mergeCells>
  <pageMargins left="0.511811023622047" right="0.196850393700787" top="0.47" bottom="0.51" header="0.31496062992126" footer="0.31496062992126"/>
  <pageSetup paperSize="9" firstPageNumber="154" fitToHeight="0" orientation="portrait" useFirstPageNumber="1" r:id="rId1"/>
  <headerFooter>
    <oddHeader>&amp;CDRAFT</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aie35">
    <tabColor rgb="FFFFFF00"/>
  </sheetPr>
  <dimension ref="A1:HM83"/>
  <sheetViews>
    <sheetView topLeftCell="A51" zoomScale="70" zoomScaleNormal="70" workbookViewId="0">
      <selection activeCell="F68" sqref="F68"/>
    </sheetView>
  </sheetViews>
  <sheetFormatPr defaultColWidth="9" defaultRowHeight="12.75"/>
  <cols>
    <col min="1" max="1" width="6" style="8" customWidth="1"/>
    <col min="2" max="2" width="3.85546875" style="87" customWidth="1"/>
    <col min="3" max="3" width="50" style="30" customWidth="1"/>
    <col min="4" max="4" width="25" style="30" customWidth="1"/>
    <col min="5" max="5" width="7.140625" style="74" customWidth="1"/>
    <col min="6" max="6" width="14.7109375" style="30" customWidth="1"/>
    <col min="7" max="7" width="9.140625" style="32"/>
    <col min="8" max="10" width="9.140625" style="30"/>
    <col min="11" max="11" width="16" style="30" hidden="1" customWidth="1"/>
    <col min="12" max="207" width="9.140625" style="30"/>
    <col min="208" max="214" width="9.140625" style="8"/>
    <col min="215" max="215" width="3.85546875" style="8" customWidth="1"/>
    <col min="216" max="216" width="33.7109375" style="8" customWidth="1"/>
    <col min="217" max="217" width="7.140625" style="8" customWidth="1"/>
    <col min="218" max="218" width="6.7109375" style="8" customWidth="1"/>
    <col min="219" max="223" width="7.140625" style="8" customWidth="1"/>
    <col min="224" max="224" width="6.28515625" style="8" customWidth="1"/>
    <col min="225" max="225" width="4.85546875" style="8" customWidth="1"/>
    <col min="226" max="226" width="6.85546875" style="8" customWidth="1"/>
    <col min="227" max="227" width="7.28515625" style="8" customWidth="1"/>
    <col min="228" max="228" width="5.7109375" style="8" customWidth="1"/>
    <col min="229" max="470" width="9.140625" style="8"/>
    <col min="471" max="471" width="3.85546875" style="8" customWidth="1"/>
    <col min="472" max="472" width="33.7109375" style="8" customWidth="1"/>
    <col min="473" max="473" width="7.140625" style="8" customWidth="1"/>
    <col min="474" max="474" width="6.7109375" style="8" customWidth="1"/>
    <col min="475" max="479" width="7.140625" style="8" customWidth="1"/>
    <col min="480" max="480" width="6.28515625" style="8" customWidth="1"/>
    <col min="481" max="481" width="4.85546875" style="8" customWidth="1"/>
    <col min="482" max="482" width="6.85546875" style="8" customWidth="1"/>
    <col min="483" max="483" width="7.28515625" style="8" customWidth="1"/>
    <col min="484" max="484" width="5.7109375" style="8" customWidth="1"/>
    <col min="485" max="726" width="9.140625" style="8"/>
    <col min="727" max="727" width="3.85546875" style="8" customWidth="1"/>
    <col min="728" max="728" width="33.7109375" style="8" customWidth="1"/>
    <col min="729" max="729" width="7.140625" style="8" customWidth="1"/>
    <col min="730" max="730" width="6.7109375" style="8" customWidth="1"/>
    <col min="731" max="735" width="7.140625" style="8" customWidth="1"/>
    <col min="736" max="736" width="6.28515625" style="8" customWidth="1"/>
    <col min="737" max="737" width="4.85546875" style="8" customWidth="1"/>
    <col min="738" max="738" width="6.85546875" style="8" customWidth="1"/>
    <col min="739" max="739" width="7.28515625" style="8" customWidth="1"/>
    <col min="740" max="740" width="5.7109375" style="8" customWidth="1"/>
    <col min="741" max="982" width="9.140625" style="8"/>
    <col min="983" max="983" width="3.85546875" style="8" customWidth="1"/>
    <col min="984" max="984" width="33.7109375" style="8" customWidth="1"/>
    <col min="985" max="985" width="7.140625" style="8" customWidth="1"/>
    <col min="986" max="986" width="6.7109375" style="8" customWidth="1"/>
    <col min="987" max="991" width="7.140625" style="8" customWidth="1"/>
    <col min="992" max="992" width="6.28515625" style="8" customWidth="1"/>
    <col min="993" max="993" width="4.85546875" style="8" customWidth="1"/>
    <col min="994" max="994" width="6.85546875" style="8" customWidth="1"/>
    <col min="995" max="995" width="7.28515625" style="8" customWidth="1"/>
    <col min="996" max="996" width="5.7109375" style="8" customWidth="1"/>
    <col min="997" max="1238" width="9.140625" style="8"/>
    <col min="1239" max="1239" width="3.85546875" style="8" customWidth="1"/>
    <col min="1240" max="1240" width="33.7109375" style="8" customWidth="1"/>
    <col min="1241" max="1241" width="7.140625" style="8" customWidth="1"/>
    <col min="1242" max="1242" width="6.7109375" style="8" customWidth="1"/>
    <col min="1243" max="1247" width="7.140625" style="8" customWidth="1"/>
    <col min="1248" max="1248" width="6.28515625" style="8" customWidth="1"/>
    <col min="1249" max="1249" width="4.85546875" style="8" customWidth="1"/>
    <col min="1250" max="1250" width="6.85546875" style="8" customWidth="1"/>
    <col min="1251" max="1251" width="7.28515625" style="8" customWidth="1"/>
    <col min="1252" max="1252" width="5.7109375" style="8" customWidth="1"/>
    <col min="1253" max="1494" width="9.140625" style="8"/>
    <col min="1495" max="1495" width="3.85546875" style="8" customWidth="1"/>
    <col min="1496" max="1496" width="33.7109375" style="8" customWidth="1"/>
    <col min="1497" max="1497" width="7.140625" style="8" customWidth="1"/>
    <col min="1498" max="1498" width="6.7109375" style="8" customWidth="1"/>
    <col min="1499" max="1503" width="7.140625" style="8" customWidth="1"/>
    <col min="1504" max="1504" width="6.28515625" style="8" customWidth="1"/>
    <col min="1505" max="1505" width="4.85546875" style="8" customWidth="1"/>
    <col min="1506" max="1506" width="6.85546875" style="8" customWidth="1"/>
    <col min="1507" max="1507" width="7.28515625" style="8" customWidth="1"/>
    <col min="1508" max="1508" width="5.7109375" style="8" customWidth="1"/>
    <col min="1509" max="1750" width="9.140625" style="8"/>
    <col min="1751" max="1751" width="3.85546875" style="8" customWidth="1"/>
    <col min="1752" max="1752" width="33.7109375" style="8" customWidth="1"/>
    <col min="1753" max="1753" width="7.140625" style="8" customWidth="1"/>
    <col min="1754" max="1754" width="6.7109375" style="8" customWidth="1"/>
    <col min="1755" max="1759" width="7.140625" style="8" customWidth="1"/>
    <col min="1760" max="1760" width="6.28515625" style="8" customWidth="1"/>
    <col min="1761" max="1761" width="4.85546875" style="8" customWidth="1"/>
    <col min="1762" max="1762" width="6.85546875" style="8" customWidth="1"/>
    <col min="1763" max="1763" width="7.28515625" style="8" customWidth="1"/>
    <col min="1764" max="1764" width="5.7109375" style="8" customWidth="1"/>
    <col min="1765" max="2006" width="9.140625" style="8"/>
    <col min="2007" max="2007" width="3.85546875" style="8" customWidth="1"/>
    <col min="2008" max="2008" width="33.7109375" style="8" customWidth="1"/>
    <col min="2009" max="2009" width="7.140625" style="8" customWidth="1"/>
    <col min="2010" max="2010" width="6.7109375" style="8" customWidth="1"/>
    <col min="2011" max="2015" width="7.140625" style="8" customWidth="1"/>
    <col min="2016" max="2016" width="6.28515625" style="8" customWidth="1"/>
    <col min="2017" max="2017" width="4.85546875" style="8" customWidth="1"/>
    <col min="2018" max="2018" width="6.85546875" style="8" customWidth="1"/>
    <col min="2019" max="2019" width="7.28515625" style="8" customWidth="1"/>
    <col min="2020" max="2020" width="5.7109375" style="8" customWidth="1"/>
    <col min="2021" max="2262" width="9.140625" style="8"/>
    <col min="2263" max="2263" width="3.85546875" style="8" customWidth="1"/>
    <col min="2264" max="2264" width="33.7109375" style="8" customWidth="1"/>
    <col min="2265" max="2265" width="7.140625" style="8" customWidth="1"/>
    <col min="2266" max="2266" width="6.7109375" style="8" customWidth="1"/>
    <col min="2267" max="2271" width="7.140625" style="8" customWidth="1"/>
    <col min="2272" max="2272" width="6.28515625" style="8" customWidth="1"/>
    <col min="2273" max="2273" width="4.85546875" style="8" customWidth="1"/>
    <col min="2274" max="2274" width="6.85546875" style="8" customWidth="1"/>
    <col min="2275" max="2275" width="7.28515625" style="8" customWidth="1"/>
    <col min="2276" max="2276" width="5.7109375" style="8" customWidth="1"/>
    <col min="2277" max="2518" width="9.140625" style="8"/>
    <col min="2519" max="2519" width="3.85546875" style="8" customWidth="1"/>
    <col min="2520" max="2520" width="33.7109375" style="8" customWidth="1"/>
    <col min="2521" max="2521" width="7.140625" style="8" customWidth="1"/>
    <col min="2522" max="2522" width="6.7109375" style="8" customWidth="1"/>
    <col min="2523" max="2527" width="7.140625" style="8" customWidth="1"/>
    <col min="2528" max="2528" width="6.28515625" style="8" customWidth="1"/>
    <col min="2529" max="2529" width="4.85546875" style="8" customWidth="1"/>
    <col min="2530" max="2530" width="6.85546875" style="8" customWidth="1"/>
    <col min="2531" max="2531" width="7.28515625" style="8" customWidth="1"/>
    <col min="2532" max="2532" width="5.7109375" style="8" customWidth="1"/>
    <col min="2533" max="2774" width="9.140625" style="8"/>
    <col min="2775" max="2775" width="3.85546875" style="8" customWidth="1"/>
    <col min="2776" max="2776" width="33.7109375" style="8" customWidth="1"/>
    <col min="2777" max="2777" width="7.140625" style="8" customWidth="1"/>
    <col min="2778" max="2778" width="6.7109375" style="8" customWidth="1"/>
    <col min="2779" max="2783" width="7.140625" style="8" customWidth="1"/>
    <col min="2784" max="2784" width="6.28515625" style="8" customWidth="1"/>
    <col min="2785" max="2785" width="4.85546875" style="8" customWidth="1"/>
    <col min="2786" max="2786" width="6.85546875" style="8" customWidth="1"/>
    <col min="2787" max="2787" width="7.28515625" style="8" customWidth="1"/>
    <col min="2788" max="2788" width="5.7109375" style="8" customWidth="1"/>
    <col min="2789" max="3030" width="9.140625" style="8"/>
    <col min="3031" max="3031" width="3.85546875" style="8" customWidth="1"/>
    <col min="3032" max="3032" width="33.7109375" style="8" customWidth="1"/>
    <col min="3033" max="3033" width="7.140625" style="8" customWidth="1"/>
    <col min="3034" max="3034" width="6.7109375" style="8" customWidth="1"/>
    <col min="3035" max="3039" width="7.140625" style="8" customWidth="1"/>
    <col min="3040" max="3040" width="6.28515625" style="8" customWidth="1"/>
    <col min="3041" max="3041" width="4.85546875" style="8" customWidth="1"/>
    <col min="3042" max="3042" width="6.85546875" style="8" customWidth="1"/>
    <col min="3043" max="3043" width="7.28515625" style="8" customWidth="1"/>
    <col min="3044" max="3044" width="5.7109375" style="8" customWidth="1"/>
    <col min="3045" max="3286" width="9.140625" style="8"/>
    <col min="3287" max="3287" width="3.85546875" style="8" customWidth="1"/>
    <col min="3288" max="3288" width="33.7109375" style="8" customWidth="1"/>
    <col min="3289" max="3289" width="7.140625" style="8" customWidth="1"/>
    <col min="3290" max="3290" width="6.7109375" style="8" customWidth="1"/>
    <col min="3291" max="3295" width="7.140625" style="8" customWidth="1"/>
    <col min="3296" max="3296" width="6.28515625" style="8" customWidth="1"/>
    <col min="3297" max="3297" width="4.85546875" style="8" customWidth="1"/>
    <col min="3298" max="3298" width="6.85546875" style="8" customWidth="1"/>
    <col min="3299" max="3299" width="7.28515625" style="8" customWidth="1"/>
    <col min="3300" max="3300" width="5.7109375" style="8" customWidth="1"/>
    <col min="3301" max="3542" width="9.140625" style="8"/>
    <col min="3543" max="3543" width="3.85546875" style="8" customWidth="1"/>
    <col min="3544" max="3544" width="33.7109375" style="8" customWidth="1"/>
    <col min="3545" max="3545" width="7.140625" style="8" customWidth="1"/>
    <col min="3546" max="3546" width="6.7109375" style="8" customWidth="1"/>
    <col min="3547" max="3551" width="7.140625" style="8" customWidth="1"/>
    <col min="3552" max="3552" width="6.28515625" style="8" customWidth="1"/>
    <col min="3553" max="3553" width="4.85546875" style="8" customWidth="1"/>
    <col min="3554" max="3554" width="6.85546875" style="8" customWidth="1"/>
    <col min="3555" max="3555" width="7.28515625" style="8" customWidth="1"/>
    <col min="3556" max="3556" width="5.7109375" style="8" customWidth="1"/>
    <col min="3557" max="3798" width="9.140625" style="8"/>
    <col min="3799" max="3799" width="3.85546875" style="8" customWidth="1"/>
    <col min="3800" max="3800" width="33.7109375" style="8" customWidth="1"/>
    <col min="3801" max="3801" width="7.140625" style="8" customWidth="1"/>
    <col min="3802" max="3802" width="6.7109375" style="8" customWidth="1"/>
    <col min="3803" max="3807" width="7.140625" style="8" customWidth="1"/>
    <col min="3808" max="3808" width="6.28515625" style="8" customWidth="1"/>
    <col min="3809" max="3809" width="4.85546875" style="8" customWidth="1"/>
    <col min="3810" max="3810" width="6.85546875" style="8" customWidth="1"/>
    <col min="3811" max="3811" width="7.28515625" style="8" customWidth="1"/>
    <col min="3812" max="3812" width="5.7109375" style="8" customWidth="1"/>
    <col min="3813" max="4054" width="9.140625" style="8"/>
    <col min="4055" max="4055" width="3.85546875" style="8" customWidth="1"/>
    <col min="4056" max="4056" width="33.7109375" style="8" customWidth="1"/>
    <col min="4057" max="4057" width="7.140625" style="8" customWidth="1"/>
    <col min="4058" max="4058" width="6.7109375" style="8" customWidth="1"/>
    <col min="4059" max="4063" width="7.140625" style="8" customWidth="1"/>
    <col min="4064" max="4064" width="6.28515625" style="8" customWidth="1"/>
    <col min="4065" max="4065" width="4.85546875" style="8" customWidth="1"/>
    <col min="4066" max="4066" width="6.85546875" style="8" customWidth="1"/>
    <col min="4067" max="4067" width="7.28515625" style="8" customWidth="1"/>
    <col min="4068" max="4068" width="5.7109375" style="8" customWidth="1"/>
    <col min="4069" max="4310" width="9.140625" style="8"/>
    <col min="4311" max="4311" width="3.85546875" style="8" customWidth="1"/>
    <col min="4312" max="4312" width="33.7109375" style="8" customWidth="1"/>
    <col min="4313" max="4313" width="7.140625" style="8" customWidth="1"/>
    <col min="4314" max="4314" width="6.7109375" style="8" customWidth="1"/>
    <col min="4315" max="4319" width="7.140625" style="8" customWidth="1"/>
    <col min="4320" max="4320" width="6.28515625" style="8" customWidth="1"/>
    <col min="4321" max="4321" width="4.85546875" style="8" customWidth="1"/>
    <col min="4322" max="4322" width="6.85546875" style="8" customWidth="1"/>
    <col min="4323" max="4323" width="7.28515625" style="8" customWidth="1"/>
    <col min="4324" max="4324" width="5.7109375" style="8" customWidth="1"/>
    <col min="4325" max="4566" width="9.140625" style="8"/>
    <col min="4567" max="4567" width="3.85546875" style="8" customWidth="1"/>
    <col min="4568" max="4568" width="33.7109375" style="8" customWidth="1"/>
    <col min="4569" max="4569" width="7.140625" style="8" customWidth="1"/>
    <col min="4570" max="4570" width="6.7109375" style="8" customWidth="1"/>
    <col min="4571" max="4575" width="7.140625" style="8" customWidth="1"/>
    <col min="4576" max="4576" width="6.28515625" style="8" customWidth="1"/>
    <col min="4577" max="4577" width="4.85546875" style="8" customWidth="1"/>
    <col min="4578" max="4578" width="6.85546875" style="8" customWidth="1"/>
    <col min="4579" max="4579" width="7.28515625" style="8" customWidth="1"/>
    <col min="4580" max="4580" width="5.7109375" style="8" customWidth="1"/>
    <col min="4581" max="4822" width="9.140625" style="8"/>
    <col min="4823" max="4823" width="3.85546875" style="8" customWidth="1"/>
    <col min="4824" max="4824" width="33.7109375" style="8" customWidth="1"/>
    <col min="4825" max="4825" width="7.140625" style="8" customWidth="1"/>
    <col min="4826" max="4826" width="6.7109375" style="8" customWidth="1"/>
    <col min="4827" max="4831" width="7.140625" style="8" customWidth="1"/>
    <col min="4832" max="4832" width="6.28515625" style="8" customWidth="1"/>
    <col min="4833" max="4833" width="4.85546875" style="8" customWidth="1"/>
    <col min="4834" max="4834" width="6.85546875" style="8" customWidth="1"/>
    <col min="4835" max="4835" width="7.28515625" style="8" customWidth="1"/>
    <col min="4836" max="4836" width="5.7109375" style="8" customWidth="1"/>
    <col min="4837" max="5078" width="9.140625" style="8"/>
    <col min="5079" max="5079" width="3.85546875" style="8" customWidth="1"/>
    <col min="5080" max="5080" width="33.7109375" style="8" customWidth="1"/>
    <col min="5081" max="5081" width="7.140625" style="8" customWidth="1"/>
    <col min="5082" max="5082" width="6.7109375" style="8" customWidth="1"/>
    <col min="5083" max="5087" width="7.140625" style="8" customWidth="1"/>
    <col min="5088" max="5088" width="6.28515625" style="8" customWidth="1"/>
    <col min="5089" max="5089" width="4.85546875" style="8" customWidth="1"/>
    <col min="5090" max="5090" width="6.85546875" style="8" customWidth="1"/>
    <col min="5091" max="5091" width="7.28515625" style="8" customWidth="1"/>
    <col min="5092" max="5092" width="5.7109375" style="8" customWidth="1"/>
    <col min="5093" max="5334" width="9.140625" style="8"/>
    <col min="5335" max="5335" width="3.85546875" style="8" customWidth="1"/>
    <col min="5336" max="5336" width="33.7109375" style="8" customWidth="1"/>
    <col min="5337" max="5337" width="7.140625" style="8" customWidth="1"/>
    <col min="5338" max="5338" width="6.7109375" style="8" customWidth="1"/>
    <col min="5339" max="5343" width="7.140625" style="8" customWidth="1"/>
    <col min="5344" max="5344" width="6.28515625" style="8" customWidth="1"/>
    <col min="5345" max="5345" width="4.85546875" style="8" customWidth="1"/>
    <col min="5346" max="5346" width="6.85546875" style="8" customWidth="1"/>
    <col min="5347" max="5347" width="7.28515625" style="8" customWidth="1"/>
    <col min="5348" max="5348" width="5.7109375" style="8" customWidth="1"/>
    <col min="5349" max="5590" width="9.140625" style="8"/>
    <col min="5591" max="5591" width="3.85546875" style="8" customWidth="1"/>
    <col min="5592" max="5592" width="33.7109375" style="8" customWidth="1"/>
    <col min="5593" max="5593" width="7.140625" style="8" customWidth="1"/>
    <col min="5594" max="5594" width="6.7109375" style="8" customWidth="1"/>
    <col min="5595" max="5599" width="7.140625" style="8" customWidth="1"/>
    <col min="5600" max="5600" width="6.28515625" style="8" customWidth="1"/>
    <col min="5601" max="5601" width="4.85546875" style="8" customWidth="1"/>
    <col min="5602" max="5602" width="6.85546875" style="8" customWidth="1"/>
    <col min="5603" max="5603" width="7.28515625" style="8" customWidth="1"/>
    <col min="5604" max="5604" width="5.7109375" style="8" customWidth="1"/>
    <col min="5605" max="5846" width="9.140625" style="8"/>
    <col min="5847" max="5847" width="3.85546875" style="8" customWidth="1"/>
    <col min="5848" max="5848" width="33.7109375" style="8" customWidth="1"/>
    <col min="5849" max="5849" width="7.140625" style="8" customWidth="1"/>
    <col min="5850" max="5850" width="6.7109375" style="8" customWidth="1"/>
    <col min="5851" max="5855" width="7.140625" style="8" customWidth="1"/>
    <col min="5856" max="5856" width="6.28515625" style="8" customWidth="1"/>
    <col min="5857" max="5857" width="4.85546875" style="8" customWidth="1"/>
    <col min="5858" max="5858" width="6.85546875" style="8" customWidth="1"/>
    <col min="5859" max="5859" width="7.28515625" style="8" customWidth="1"/>
    <col min="5860" max="5860" width="5.7109375" style="8" customWidth="1"/>
    <col min="5861" max="6102" width="9.140625" style="8"/>
    <col min="6103" max="6103" width="3.85546875" style="8" customWidth="1"/>
    <col min="6104" max="6104" width="33.7109375" style="8" customWidth="1"/>
    <col min="6105" max="6105" width="7.140625" style="8" customWidth="1"/>
    <col min="6106" max="6106" width="6.7109375" style="8" customWidth="1"/>
    <col min="6107" max="6111" width="7.140625" style="8" customWidth="1"/>
    <col min="6112" max="6112" width="6.28515625" style="8" customWidth="1"/>
    <col min="6113" max="6113" width="4.85546875" style="8" customWidth="1"/>
    <col min="6114" max="6114" width="6.85546875" style="8" customWidth="1"/>
    <col min="6115" max="6115" width="7.28515625" style="8" customWidth="1"/>
    <col min="6116" max="6116" width="5.7109375" style="8" customWidth="1"/>
    <col min="6117" max="6358" width="9.140625" style="8"/>
    <col min="6359" max="6359" width="3.85546875" style="8" customWidth="1"/>
    <col min="6360" max="6360" width="33.7109375" style="8" customWidth="1"/>
    <col min="6361" max="6361" width="7.140625" style="8" customWidth="1"/>
    <col min="6362" max="6362" width="6.7109375" style="8" customWidth="1"/>
    <col min="6363" max="6367" width="7.140625" style="8" customWidth="1"/>
    <col min="6368" max="6368" width="6.28515625" style="8" customWidth="1"/>
    <col min="6369" max="6369" width="4.85546875" style="8" customWidth="1"/>
    <col min="6370" max="6370" width="6.85546875" style="8" customWidth="1"/>
    <col min="6371" max="6371" width="7.28515625" style="8" customWidth="1"/>
    <col min="6372" max="6372" width="5.7109375" style="8" customWidth="1"/>
    <col min="6373" max="6614" width="9.140625" style="8"/>
    <col min="6615" max="6615" width="3.85546875" style="8" customWidth="1"/>
    <col min="6616" max="6616" width="33.7109375" style="8" customWidth="1"/>
    <col min="6617" max="6617" width="7.140625" style="8" customWidth="1"/>
    <col min="6618" max="6618" width="6.7109375" style="8" customWidth="1"/>
    <col min="6619" max="6623" width="7.140625" style="8" customWidth="1"/>
    <col min="6624" max="6624" width="6.28515625" style="8" customWidth="1"/>
    <col min="6625" max="6625" width="4.85546875" style="8" customWidth="1"/>
    <col min="6626" max="6626" width="6.85546875" style="8" customWidth="1"/>
    <col min="6627" max="6627" width="7.28515625" style="8" customWidth="1"/>
    <col min="6628" max="6628" width="5.7109375" style="8" customWidth="1"/>
    <col min="6629" max="6870" width="9.140625" style="8"/>
    <col min="6871" max="6871" width="3.85546875" style="8" customWidth="1"/>
    <col min="6872" max="6872" width="33.7109375" style="8" customWidth="1"/>
    <col min="6873" max="6873" width="7.140625" style="8" customWidth="1"/>
    <col min="6874" max="6874" width="6.7109375" style="8" customWidth="1"/>
    <col min="6875" max="6879" width="7.140625" style="8" customWidth="1"/>
    <col min="6880" max="6880" width="6.28515625" style="8" customWidth="1"/>
    <col min="6881" max="6881" width="4.85546875" style="8" customWidth="1"/>
    <col min="6882" max="6882" width="6.85546875" style="8" customWidth="1"/>
    <col min="6883" max="6883" width="7.28515625" style="8" customWidth="1"/>
    <col min="6884" max="6884" width="5.7109375" style="8" customWidth="1"/>
    <col min="6885" max="7126" width="9.140625" style="8"/>
    <col min="7127" max="7127" width="3.85546875" style="8" customWidth="1"/>
    <col min="7128" max="7128" width="33.7109375" style="8" customWidth="1"/>
    <col min="7129" max="7129" width="7.140625" style="8" customWidth="1"/>
    <col min="7130" max="7130" width="6.7109375" style="8" customWidth="1"/>
    <col min="7131" max="7135" width="7.140625" style="8" customWidth="1"/>
    <col min="7136" max="7136" width="6.28515625" style="8" customWidth="1"/>
    <col min="7137" max="7137" width="4.85546875" style="8" customWidth="1"/>
    <col min="7138" max="7138" width="6.85546875" style="8" customWidth="1"/>
    <col min="7139" max="7139" width="7.28515625" style="8" customWidth="1"/>
    <col min="7140" max="7140" width="5.7109375" style="8" customWidth="1"/>
    <col min="7141" max="7382" width="9.140625" style="8"/>
    <col min="7383" max="7383" width="3.85546875" style="8" customWidth="1"/>
    <col min="7384" max="7384" width="33.7109375" style="8" customWidth="1"/>
    <col min="7385" max="7385" width="7.140625" style="8" customWidth="1"/>
    <col min="7386" max="7386" width="6.7109375" style="8" customWidth="1"/>
    <col min="7387" max="7391" width="7.140625" style="8" customWidth="1"/>
    <col min="7392" max="7392" width="6.28515625" style="8" customWidth="1"/>
    <col min="7393" max="7393" width="4.85546875" style="8" customWidth="1"/>
    <col min="7394" max="7394" width="6.85546875" style="8" customWidth="1"/>
    <col min="7395" max="7395" width="7.28515625" style="8" customWidth="1"/>
    <col min="7396" max="7396" width="5.7109375" style="8" customWidth="1"/>
    <col min="7397" max="7638" width="9.140625" style="8"/>
    <col min="7639" max="7639" width="3.85546875" style="8" customWidth="1"/>
    <col min="7640" max="7640" width="33.7109375" style="8" customWidth="1"/>
    <col min="7641" max="7641" width="7.140625" style="8" customWidth="1"/>
    <col min="7642" max="7642" width="6.7109375" style="8" customWidth="1"/>
    <col min="7643" max="7647" width="7.140625" style="8" customWidth="1"/>
    <col min="7648" max="7648" width="6.28515625" style="8" customWidth="1"/>
    <col min="7649" max="7649" width="4.85546875" style="8" customWidth="1"/>
    <col min="7650" max="7650" width="6.85546875" style="8" customWidth="1"/>
    <col min="7651" max="7651" width="7.28515625" style="8" customWidth="1"/>
    <col min="7652" max="7652" width="5.7109375" style="8" customWidth="1"/>
    <col min="7653" max="7894" width="9.140625" style="8"/>
    <col min="7895" max="7895" width="3.85546875" style="8" customWidth="1"/>
    <col min="7896" max="7896" width="33.7109375" style="8" customWidth="1"/>
    <col min="7897" max="7897" width="7.140625" style="8" customWidth="1"/>
    <col min="7898" max="7898" width="6.7109375" style="8" customWidth="1"/>
    <col min="7899" max="7903" width="7.140625" style="8" customWidth="1"/>
    <col min="7904" max="7904" width="6.28515625" style="8" customWidth="1"/>
    <col min="7905" max="7905" width="4.85546875" style="8" customWidth="1"/>
    <col min="7906" max="7906" width="6.85546875" style="8" customWidth="1"/>
    <col min="7907" max="7907" width="7.28515625" style="8" customWidth="1"/>
    <col min="7908" max="7908" width="5.7109375" style="8" customWidth="1"/>
    <col min="7909" max="8150" width="9.140625" style="8"/>
    <col min="8151" max="8151" width="3.85546875" style="8" customWidth="1"/>
    <col min="8152" max="8152" width="33.7109375" style="8" customWidth="1"/>
    <col min="8153" max="8153" width="7.140625" style="8" customWidth="1"/>
    <col min="8154" max="8154" width="6.7109375" style="8" customWidth="1"/>
    <col min="8155" max="8159" width="7.140625" style="8" customWidth="1"/>
    <col min="8160" max="8160" width="6.28515625" style="8" customWidth="1"/>
    <col min="8161" max="8161" width="4.85546875" style="8" customWidth="1"/>
    <col min="8162" max="8162" width="6.85546875" style="8" customWidth="1"/>
    <col min="8163" max="8163" width="7.28515625" style="8" customWidth="1"/>
    <col min="8164" max="8164" width="5.7109375" style="8" customWidth="1"/>
    <col min="8165" max="8406" width="9.140625" style="8"/>
    <col min="8407" max="8407" width="3.85546875" style="8" customWidth="1"/>
    <col min="8408" max="8408" width="33.7109375" style="8" customWidth="1"/>
    <col min="8409" max="8409" width="7.140625" style="8" customWidth="1"/>
    <col min="8410" max="8410" width="6.7109375" style="8" customWidth="1"/>
    <col min="8411" max="8415" width="7.140625" style="8" customWidth="1"/>
    <col min="8416" max="8416" width="6.28515625" style="8" customWidth="1"/>
    <col min="8417" max="8417" width="4.85546875" style="8" customWidth="1"/>
    <col min="8418" max="8418" width="6.85546875" style="8" customWidth="1"/>
    <col min="8419" max="8419" width="7.28515625" style="8" customWidth="1"/>
    <col min="8420" max="8420" width="5.7109375" style="8" customWidth="1"/>
    <col min="8421" max="8662" width="9.140625" style="8"/>
    <col min="8663" max="8663" width="3.85546875" style="8" customWidth="1"/>
    <col min="8664" max="8664" width="33.7109375" style="8" customWidth="1"/>
    <col min="8665" max="8665" width="7.140625" style="8" customWidth="1"/>
    <col min="8666" max="8666" width="6.7109375" style="8" customWidth="1"/>
    <col min="8667" max="8671" width="7.140625" style="8" customWidth="1"/>
    <col min="8672" max="8672" width="6.28515625" style="8" customWidth="1"/>
    <col min="8673" max="8673" width="4.85546875" style="8" customWidth="1"/>
    <col min="8674" max="8674" width="6.85546875" style="8" customWidth="1"/>
    <col min="8675" max="8675" width="7.28515625" style="8" customWidth="1"/>
    <col min="8676" max="8676" width="5.7109375" style="8" customWidth="1"/>
    <col min="8677" max="8918" width="9.140625" style="8"/>
    <col min="8919" max="8919" width="3.85546875" style="8" customWidth="1"/>
    <col min="8920" max="8920" width="33.7109375" style="8" customWidth="1"/>
    <col min="8921" max="8921" width="7.140625" style="8" customWidth="1"/>
    <col min="8922" max="8922" width="6.7109375" style="8" customWidth="1"/>
    <col min="8923" max="8927" width="7.140625" style="8" customWidth="1"/>
    <col min="8928" max="8928" width="6.28515625" style="8" customWidth="1"/>
    <col min="8929" max="8929" width="4.85546875" style="8" customWidth="1"/>
    <col min="8930" max="8930" width="6.85546875" style="8" customWidth="1"/>
    <col min="8931" max="8931" width="7.28515625" style="8" customWidth="1"/>
    <col min="8932" max="8932" width="5.7109375" style="8" customWidth="1"/>
    <col min="8933" max="9174" width="9.140625" style="8"/>
    <col min="9175" max="9175" width="3.85546875" style="8" customWidth="1"/>
    <col min="9176" max="9176" width="33.7109375" style="8" customWidth="1"/>
    <col min="9177" max="9177" width="7.140625" style="8" customWidth="1"/>
    <col min="9178" max="9178" width="6.7109375" style="8" customWidth="1"/>
    <col min="9179" max="9183" width="7.140625" style="8" customWidth="1"/>
    <col min="9184" max="9184" width="6.28515625" style="8" customWidth="1"/>
    <col min="9185" max="9185" width="4.85546875" style="8" customWidth="1"/>
    <col min="9186" max="9186" width="6.85546875" style="8" customWidth="1"/>
    <col min="9187" max="9187" width="7.28515625" style="8" customWidth="1"/>
    <col min="9188" max="9188" width="5.7109375" style="8" customWidth="1"/>
    <col min="9189" max="9430" width="9.140625" style="8"/>
    <col min="9431" max="9431" width="3.85546875" style="8" customWidth="1"/>
    <col min="9432" max="9432" width="33.7109375" style="8" customWidth="1"/>
    <col min="9433" max="9433" width="7.140625" style="8" customWidth="1"/>
    <col min="9434" max="9434" width="6.7109375" style="8" customWidth="1"/>
    <col min="9435" max="9439" width="7.140625" style="8" customWidth="1"/>
    <col min="9440" max="9440" width="6.28515625" style="8" customWidth="1"/>
    <col min="9441" max="9441" width="4.85546875" style="8" customWidth="1"/>
    <col min="9442" max="9442" width="6.85546875" style="8" customWidth="1"/>
    <col min="9443" max="9443" width="7.28515625" style="8" customWidth="1"/>
    <col min="9444" max="9444" width="5.7109375" style="8" customWidth="1"/>
    <col min="9445" max="9686" width="9.140625" style="8"/>
    <col min="9687" max="9687" width="3.85546875" style="8" customWidth="1"/>
    <col min="9688" max="9688" width="33.7109375" style="8" customWidth="1"/>
    <col min="9689" max="9689" width="7.140625" style="8" customWidth="1"/>
    <col min="9690" max="9690" width="6.7109375" style="8" customWidth="1"/>
    <col min="9691" max="9695" width="7.140625" style="8" customWidth="1"/>
    <col min="9696" max="9696" width="6.28515625" style="8" customWidth="1"/>
    <col min="9697" max="9697" width="4.85546875" style="8" customWidth="1"/>
    <col min="9698" max="9698" width="6.85546875" style="8" customWidth="1"/>
    <col min="9699" max="9699" width="7.28515625" style="8" customWidth="1"/>
    <col min="9700" max="9700" width="5.7109375" style="8" customWidth="1"/>
    <col min="9701" max="9942" width="9.140625" style="8"/>
    <col min="9943" max="9943" width="3.85546875" style="8" customWidth="1"/>
    <col min="9944" max="9944" width="33.7109375" style="8" customWidth="1"/>
    <col min="9945" max="9945" width="7.140625" style="8" customWidth="1"/>
    <col min="9946" max="9946" width="6.7109375" style="8" customWidth="1"/>
    <col min="9947" max="9951" width="7.140625" style="8" customWidth="1"/>
    <col min="9952" max="9952" width="6.28515625" style="8" customWidth="1"/>
    <col min="9953" max="9953" width="4.85546875" style="8" customWidth="1"/>
    <col min="9954" max="9954" width="6.85546875" style="8" customWidth="1"/>
    <col min="9955" max="9955" width="7.28515625" style="8" customWidth="1"/>
    <col min="9956" max="9956" width="5.7109375" style="8" customWidth="1"/>
    <col min="9957" max="10198" width="9.140625" style="8"/>
    <col min="10199" max="10199" width="3.85546875" style="8" customWidth="1"/>
    <col min="10200" max="10200" width="33.7109375" style="8" customWidth="1"/>
    <col min="10201" max="10201" width="7.140625" style="8" customWidth="1"/>
    <col min="10202" max="10202" width="6.7109375" style="8" customWidth="1"/>
    <col min="10203" max="10207" width="7.140625" style="8" customWidth="1"/>
    <col min="10208" max="10208" width="6.28515625" style="8" customWidth="1"/>
    <col min="10209" max="10209" width="4.85546875" style="8" customWidth="1"/>
    <col min="10210" max="10210" width="6.85546875" style="8" customWidth="1"/>
    <col min="10211" max="10211" width="7.28515625" style="8" customWidth="1"/>
    <col min="10212" max="10212" width="5.7109375" style="8" customWidth="1"/>
    <col min="10213" max="10454" width="9.140625" style="8"/>
    <col min="10455" max="10455" width="3.85546875" style="8" customWidth="1"/>
    <col min="10456" max="10456" width="33.7109375" style="8" customWidth="1"/>
    <col min="10457" max="10457" width="7.140625" style="8" customWidth="1"/>
    <col min="10458" max="10458" width="6.7109375" style="8" customWidth="1"/>
    <col min="10459" max="10463" width="7.140625" style="8" customWidth="1"/>
    <col min="10464" max="10464" width="6.28515625" style="8" customWidth="1"/>
    <col min="10465" max="10465" width="4.85546875" style="8" customWidth="1"/>
    <col min="10466" max="10466" width="6.85546875" style="8" customWidth="1"/>
    <col min="10467" max="10467" width="7.28515625" style="8" customWidth="1"/>
    <col min="10468" max="10468" width="5.7109375" style="8" customWidth="1"/>
    <col min="10469" max="10710" width="9.140625" style="8"/>
    <col min="10711" max="10711" width="3.85546875" style="8" customWidth="1"/>
    <col min="10712" max="10712" width="33.7109375" style="8" customWidth="1"/>
    <col min="10713" max="10713" width="7.140625" style="8" customWidth="1"/>
    <col min="10714" max="10714" width="6.7109375" style="8" customWidth="1"/>
    <col min="10715" max="10719" width="7.140625" style="8" customWidth="1"/>
    <col min="10720" max="10720" width="6.28515625" style="8" customWidth="1"/>
    <col min="10721" max="10721" width="4.85546875" style="8" customWidth="1"/>
    <col min="10722" max="10722" width="6.85546875" style="8" customWidth="1"/>
    <col min="10723" max="10723" width="7.28515625" style="8" customWidth="1"/>
    <col min="10724" max="10724" width="5.7109375" style="8" customWidth="1"/>
    <col min="10725" max="10966" width="9.140625" style="8"/>
    <col min="10967" max="10967" width="3.85546875" style="8" customWidth="1"/>
    <col min="10968" max="10968" width="33.7109375" style="8" customWidth="1"/>
    <col min="10969" max="10969" width="7.140625" style="8" customWidth="1"/>
    <col min="10970" max="10970" width="6.7109375" style="8" customWidth="1"/>
    <col min="10971" max="10975" width="7.140625" style="8" customWidth="1"/>
    <col min="10976" max="10976" width="6.28515625" style="8" customWidth="1"/>
    <col min="10977" max="10977" width="4.85546875" style="8" customWidth="1"/>
    <col min="10978" max="10978" width="6.85546875" style="8" customWidth="1"/>
    <col min="10979" max="10979" width="7.28515625" style="8" customWidth="1"/>
    <col min="10980" max="10980" width="5.7109375" style="8" customWidth="1"/>
    <col min="10981" max="11222" width="9.140625" style="8"/>
    <col min="11223" max="11223" width="3.85546875" style="8" customWidth="1"/>
    <col min="11224" max="11224" width="33.7109375" style="8" customWidth="1"/>
    <col min="11225" max="11225" width="7.140625" style="8" customWidth="1"/>
    <col min="11226" max="11226" width="6.7109375" style="8" customWidth="1"/>
    <col min="11227" max="11231" width="7.140625" style="8" customWidth="1"/>
    <col min="11232" max="11232" width="6.28515625" style="8" customWidth="1"/>
    <col min="11233" max="11233" width="4.85546875" style="8" customWidth="1"/>
    <col min="11234" max="11234" width="6.85546875" style="8" customWidth="1"/>
    <col min="11235" max="11235" width="7.28515625" style="8" customWidth="1"/>
    <col min="11236" max="11236" width="5.7109375" style="8" customWidth="1"/>
    <col min="11237" max="11478" width="9.140625" style="8"/>
    <col min="11479" max="11479" width="3.85546875" style="8" customWidth="1"/>
    <col min="11480" max="11480" width="33.7109375" style="8" customWidth="1"/>
    <col min="11481" max="11481" width="7.140625" style="8" customWidth="1"/>
    <col min="11482" max="11482" width="6.7109375" style="8" customWidth="1"/>
    <col min="11483" max="11487" width="7.140625" style="8" customWidth="1"/>
    <col min="11488" max="11488" width="6.28515625" style="8" customWidth="1"/>
    <col min="11489" max="11489" width="4.85546875" style="8" customWidth="1"/>
    <col min="11490" max="11490" width="6.85546875" style="8" customWidth="1"/>
    <col min="11491" max="11491" width="7.28515625" style="8" customWidth="1"/>
    <col min="11492" max="11492" width="5.7109375" style="8" customWidth="1"/>
    <col min="11493" max="11734" width="9.140625" style="8"/>
    <col min="11735" max="11735" width="3.85546875" style="8" customWidth="1"/>
    <col min="11736" max="11736" width="33.7109375" style="8" customWidth="1"/>
    <col min="11737" max="11737" width="7.140625" style="8" customWidth="1"/>
    <col min="11738" max="11738" width="6.7109375" style="8" customWidth="1"/>
    <col min="11739" max="11743" width="7.140625" style="8" customWidth="1"/>
    <col min="11744" max="11744" width="6.28515625" style="8" customWidth="1"/>
    <col min="11745" max="11745" width="4.85546875" style="8" customWidth="1"/>
    <col min="11746" max="11746" width="6.85546875" style="8" customWidth="1"/>
    <col min="11747" max="11747" width="7.28515625" style="8" customWidth="1"/>
    <col min="11748" max="11748" width="5.7109375" style="8" customWidth="1"/>
    <col min="11749" max="11990" width="9.140625" style="8"/>
    <col min="11991" max="11991" width="3.85546875" style="8" customWidth="1"/>
    <col min="11992" max="11992" width="33.7109375" style="8" customWidth="1"/>
    <col min="11993" max="11993" width="7.140625" style="8" customWidth="1"/>
    <col min="11994" max="11994" width="6.7109375" style="8" customWidth="1"/>
    <col min="11995" max="11999" width="7.140625" style="8" customWidth="1"/>
    <col min="12000" max="12000" width="6.28515625" style="8" customWidth="1"/>
    <col min="12001" max="12001" width="4.85546875" style="8" customWidth="1"/>
    <col min="12002" max="12002" width="6.85546875" style="8" customWidth="1"/>
    <col min="12003" max="12003" width="7.28515625" style="8" customWidth="1"/>
    <col min="12004" max="12004" width="5.7109375" style="8" customWidth="1"/>
    <col min="12005" max="12246" width="9.140625" style="8"/>
    <col min="12247" max="12247" width="3.85546875" style="8" customWidth="1"/>
    <col min="12248" max="12248" width="33.7109375" style="8" customWidth="1"/>
    <col min="12249" max="12249" width="7.140625" style="8" customWidth="1"/>
    <col min="12250" max="12250" width="6.7109375" style="8" customWidth="1"/>
    <col min="12251" max="12255" width="7.140625" style="8" customWidth="1"/>
    <col min="12256" max="12256" width="6.28515625" style="8" customWidth="1"/>
    <col min="12257" max="12257" width="4.85546875" style="8" customWidth="1"/>
    <col min="12258" max="12258" width="6.85546875" style="8" customWidth="1"/>
    <col min="12259" max="12259" width="7.28515625" style="8" customWidth="1"/>
    <col min="12260" max="12260" width="5.7109375" style="8" customWidth="1"/>
    <col min="12261" max="12502" width="9.140625" style="8"/>
    <col min="12503" max="12503" width="3.85546875" style="8" customWidth="1"/>
    <col min="12504" max="12504" width="33.7109375" style="8" customWidth="1"/>
    <col min="12505" max="12505" width="7.140625" style="8" customWidth="1"/>
    <col min="12506" max="12506" width="6.7109375" style="8" customWidth="1"/>
    <col min="12507" max="12511" width="7.140625" style="8" customWidth="1"/>
    <col min="12512" max="12512" width="6.28515625" style="8" customWidth="1"/>
    <col min="12513" max="12513" width="4.85546875" style="8" customWidth="1"/>
    <col min="12514" max="12514" width="6.85546875" style="8" customWidth="1"/>
    <col min="12515" max="12515" width="7.28515625" style="8" customWidth="1"/>
    <col min="12516" max="12516" width="5.7109375" style="8" customWidth="1"/>
    <col min="12517" max="12758" width="9.140625" style="8"/>
    <col min="12759" max="12759" width="3.85546875" style="8" customWidth="1"/>
    <col min="12760" max="12760" width="33.7109375" style="8" customWidth="1"/>
    <col min="12761" max="12761" width="7.140625" style="8" customWidth="1"/>
    <col min="12762" max="12762" width="6.7109375" style="8" customWidth="1"/>
    <col min="12763" max="12767" width="7.140625" style="8" customWidth="1"/>
    <col min="12768" max="12768" width="6.28515625" style="8" customWidth="1"/>
    <col min="12769" max="12769" width="4.85546875" style="8" customWidth="1"/>
    <col min="12770" max="12770" width="6.85546875" style="8" customWidth="1"/>
    <col min="12771" max="12771" width="7.28515625" style="8" customWidth="1"/>
    <col min="12772" max="12772" width="5.7109375" style="8" customWidth="1"/>
    <col min="12773" max="13014" width="9.140625" style="8"/>
    <col min="13015" max="13015" width="3.85546875" style="8" customWidth="1"/>
    <col min="13016" max="13016" width="33.7109375" style="8" customWidth="1"/>
    <col min="13017" max="13017" width="7.140625" style="8" customWidth="1"/>
    <col min="13018" max="13018" width="6.7109375" style="8" customWidth="1"/>
    <col min="13019" max="13023" width="7.140625" style="8" customWidth="1"/>
    <col min="13024" max="13024" width="6.28515625" style="8" customWidth="1"/>
    <col min="13025" max="13025" width="4.85546875" style="8" customWidth="1"/>
    <col min="13026" max="13026" width="6.85546875" style="8" customWidth="1"/>
    <col min="13027" max="13027" width="7.28515625" style="8" customWidth="1"/>
    <col min="13028" max="13028" width="5.7109375" style="8" customWidth="1"/>
    <col min="13029" max="13270" width="9.140625" style="8"/>
    <col min="13271" max="13271" width="3.85546875" style="8" customWidth="1"/>
    <col min="13272" max="13272" width="33.7109375" style="8" customWidth="1"/>
    <col min="13273" max="13273" width="7.140625" style="8" customWidth="1"/>
    <col min="13274" max="13274" width="6.7109375" style="8" customWidth="1"/>
    <col min="13275" max="13279" width="7.140625" style="8" customWidth="1"/>
    <col min="13280" max="13280" width="6.28515625" style="8" customWidth="1"/>
    <col min="13281" max="13281" width="4.85546875" style="8" customWidth="1"/>
    <col min="13282" max="13282" width="6.85546875" style="8" customWidth="1"/>
    <col min="13283" max="13283" width="7.28515625" style="8" customWidth="1"/>
    <col min="13284" max="13284" width="5.7109375" style="8" customWidth="1"/>
    <col min="13285" max="13526" width="9.140625" style="8"/>
    <col min="13527" max="13527" width="3.85546875" style="8" customWidth="1"/>
    <col min="13528" max="13528" width="33.7109375" style="8" customWidth="1"/>
    <col min="13529" max="13529" width="7.140625" style="8" customWidth="1"/>
    <col min="13530" max="13530" width="6.7109375" style="8" customWidth="1"/>
    <col min="13531" max="13535" width="7.140625" style="8" customWidth="1"/>
    <col min="13536" max="13536" width="6.28515625" style="8" customWidth="1"/>
    <col min="13537" max="13537" width="4.85546875" style="8" customWidth="1"/>
    <col min="13538" max="13538" width="6.85546875" style="8" customWidth="1"/>
    <col min="13539" max="13539" width="7.28515625" style="8" customWidth="1"/>
    <col min="13540" max="13540" width="5.7109375" style="8" customWidth="1"/>
    <col min="13541" max="13782" width="9.140625" style="8"/>
    <col min="13783" max="13783" width="3.85546875" style="8" customWidth="1"/>
    <col min="13784" max="13784" width="33.7109375" style="8" customWidth="1"/>
    <col min="13785" max="13785" width="7.140625" style="8" customWidth="1"/>
    <col min="13786" max="13786" width="6.7109375" style="8" customWidth="1"/>
    <col min="13787" max="13791" width="7.140625" style="8" customWidth="1"/>
    <col min="13792" max="13792" width="6.28515625" style="8" customWidth="1"/>
    <col min="13793" max="13793" width="4.85546875" style="8" customWidth="1"/>
    <col min="13794" max="13794" width="6.85546875" style="8" customWidth="1"/>
    <col min="13795" max="13795" width="7.28515625" style="8" customWidth="1"/>
    <col min="13796" max="13796" width="5.7109375" style="8" customWidth="1"/>
    <col min="13797" max="14038" width="9.140625" style="8"/>
    <col min="14039" max="14039" width="3.85546875" style="8" customWidth="1"/>
    <col min="14040" max="14040" width="33.7109375" style="8" customWidth="1"/>
    <col min="14041" max="14041" width="7.140625" style="8" customWidth="1"/>
    <col min="14042" max="14042" width="6.7109375" style="8" customWidth="1"/>
    <col min="14043" max="14047" width="7.140625" style="8" customWidth="1"/>
    <col min="14048" max="14048" width="6.28515625" style="8" customWidth="1"/>
    <col min="14049" max="14049" width="4.85546875" style="8" customWidth="1"/>
    <col min="14050" max="14050" width="6.85546875" style="8" customWidth="1"/>
    <col min="14051" max="14051" width="7.28515625" style="8" customWidth="1"/>
    <col min="14052" max="14052" width="5.7109375" style="8" customWidth="1"/>
    <col min="14053" max="14294" width="9.140625" style="8"/>
    <col min="14295" max="14295" width="3.85546875" style="8" customWidth="1"/>
    <col min="14296" max="14296" width="33.7109375" style="8" customWidth="1"/>
    <col min="14297" max="14297" width="7.140625" style="8" customWidth="1"/>
    <col min="14298" max="14298" width="6.7109375" style="8" customWidth="1"/>
    <col min="14299" max="14303" width="7.140625" style="8" customWidth="1"/>
    <col min="14304" max="14304" width="6.28515625" style="8" customWidth="1"/>
    <col min="14305" max="14305" width="4.85546875" style="8" customWidth="1"/>
    <col min="14306" max="14306" width="6.85546875" style="8" customWidth="1"/>
    <col min="14307" max="14307" width="7.28515625" style="8" customWidth="1"/>
    <col min="14308" max="14308" width="5.7109375" style="8" customWidth="1"/>
    <col min="14309" max="14550" width="9.140625" style="8"/>
    <col min="14551" max="14551" width="3.85546875" style="8" customWidth="1"/>
    <col min="14552" max="14552" width="33.7109375" style="8" customWidth="1"/>
    <col min="14553" max="14553" width="7.140625" style="8" customWidth="1"/>
    <col min="14554" max="14554" width="6.7109375" style="8" customWidth="1"/>
    <col min="14555" max="14559" width="7.140625" style="8" customWidth="1"/>
    <col min="14560" max="14560" width="6.28515625" style="8" customWidth="1"/>
    <col min="14561" max="14561" width="4.85546875" style="8" customWidth="1"/>
    <col min="14562" max="14562" width="6.85546875" style="8" customWidth="1"/>
    <col min="14563" max="14563" width="7.28515625" style="8" customWidth="1"/>
    <col min="14564" max="14564" width="5.7109375" style="8" customWidth="1"/>
    <col min="14565" max="14806" width="9.140625" style="8"/>
    <col min="14807" max="14807" width="3.85546875" style="8" customWidth="1"/>
    <col min="14808" max="14808" width="33.7109375" style="8" customWidth="1"/>
    <col min="14809" max="14809" width="7.140625" style="8" customWidth="1"/>
    <col min="14810" max="14810" width="6.7109375" style="8" customWidth="1"/>
    <col min="14811" max="14815" width="7.140625" style="8" customWidth="1"/>
    <col min="14816" max="14816" width="6.28515625" style="8" customWidth="1"/>
    <col min="14817" max="14817" width="4.85546875" style="8" customWidth="1"/>
    <col min="14818" max="14818" width="6.85546875" style="8" customWidth="1"/>
    <col min="14819" max="14819" width="7.28515625" style="8" customWidth="1"/>
    <col min="14820" max="14820" width="5.7109375" style="8" customWidth="1"/>
    <col min="14821" max="15062" width="9.140625" style="8"/>
    <col min="15063" max="15063" width="3.85546875" style="8" customWidth="1"/>
    <col min="15064" max="15064" width="33.7109375" style="8" customWidth="1"/>
    <col min="15065" max="15065" width="7.140625" style="8" customWidth="1"/>
    <col min="15066" max="15066" width="6.7109375" style="8" customWidth="1"/>
    <col min="15067" max="15071" width="7.140625" style="8" customWidth="1"/>
    <col min="15072" max="15072" width="6.28515625" style="8" customWidth="1"/>
    <col min="15073" max="15073" width="4.85546875" style="8" customWidth="1"/>
    <col min="15074" max="15074" width="6.85546875" style="8" customWidth="1"/>
    <col min="15075" max="15075" width="7.28515625" style="8" customWidth="1"/>
    <col min="15076" max="15076" width="5.7109375" style="8" customWidth="1"/>
    <col min="15077" max="15318" width="9.140625" style="8"/>
    <col min="15319" max="15319" width="3.85546875" style="8" customWidth="1"/>
    <col min="15320" max="15320" width="33.7109375" style="8" customWidth="1"/>
    <col min="15321" max="15321" width="7.140625" style="8" customWidth="1"/>
    <col min="15322" max="15322" width="6.7109375" style="8" customWidth="1"/>
    <col min="15323" max="15327" width="7.140625" style="8" customWidth="1"/>
    <col min="15328" max="15328" width="6.28515625" style="8" customWidth="1"/>
    <col min="15329" max="15329" width="4.85546875" style="8" customWidth="1"/>
    <col min="15330" max="15330" width="6.85546875" style="8" customWidth="1"/>
    <col min="15331" max="15331" width="7.28515625" style="8" customWidth="1"/>
    <col min="15332" max="15332" width="5.7109375" style="8" customWidth="1"/>
    <col min="15333" max="15574" width="9.140625" style="8"/>
    <col min="15575" max="15575" width="3.85546875" style="8" customWidth="1"/>
    <col min="15576" max="15576" width="33.7109375" style="8" customWidth="1"/>
    <col min="15577" max="15577" width="7.140625" style="8" customWidth="1"/>
    <col min="15578" max="15578" width="6.7109375" style="8" customWidth="1"/>
    <col min="15579" max="15583" width="7.140625" style="8" customWidth="1"/>
    <col min="15584" max="15584" width="6.28515625" style="8" customWidth="1"/>
    <col min="15585" max="15585" width="4.85546875" style="8" customWidth="1"/>
    <col min="15586" max="15586" width="6.85546875" style="8" customWidth="1"/>
    <col min="15587" max="15587" width="7.28515625" style="8" customWidth="1"/>
    <col min="15588" max="15588" width="5.7109375" style="8" customWidth="1"/>
    <col min="15589" max="15830" width="9.140625" style="8"/>
    <col min="15831" max="15831" width="3.85546875" style="8" customWidth="1"/>
    <col min="15832" max="15832" width="33.7109375" style="8" customWidth="1"/>
    <col min="15833" max="15833" width="7.140625" style="8" customWidth="1"/>
    <col min="15834" max="15834" width="6.7109375" style="8" customWidth="1"/>
    <col min="15835" max="15839" width="7.140625" style="8" customWidth="1"/>
    <col min="15840" max="15840" width="6.28515625" style="8" customWidth="1"/>
    <col min="15841" max="15841" width="4.85546875" style="8" customWidth="1"/>
    <col min="15842" max="15842" width="6.85546875" style="8" customWidth="1"/>
    <col min="15843" max="15843" width="7.28515625" style="8" customWidth="1"/>
    <col min="15844" max="15844" width="5.7109375" style="8" customWidth="1"/>
    <col min="15845" max="16086" width="9.140625" style="8"/>
    <col min="16087" max="16087" width="3.85546875" style="8" customWidth="1"/>
    <col min="16088" max="16088" width="33.7109375" style="8" customWidth="1"/>
    <col min="16089" max="16089" width="7.140625" style="8" customWidth="1"/>
    <col min="16090" max="16090" width="6.7109375" style="8" customWidth="1"/>
    <col min="16091" max="16095" width="7.140625" style="8" customWidth="1"/>
    <col min="16096" max="16096" width="6.28515625" style="8" customWidth="1"/>
    <col min="16097" max="16097" width="4.85546875" style="8" customWidth="1"/>
    <col min="16098" max="16098" width="6.85546875" style="8" customWidth="1"/>
    <col min="16099" max="16099" width="7.28515625" style="8" customWidth="1"/>
    <col min="16100" max="16100" width="5.7109375" style="8" customWidth="1"/>
    <col min="16101" max="16342" width="9.140625" style="8"/>
    <col min="16343" max="16384" width="10.28515625" style="8" customWidth="1"/>
  </cols>
  <sheetData>
    <row r="1" spans="1:216" ht="18.75">
      <c r="A1" s="1536" t="s">
        <v>341</v>
      </c>
      <c r="B1" s="1536"/>
      <c r="C1" s="1536"/>
      <c r="D1" s="1536"/>
      <c r="E1" s="1536"/>
      <c r="F1" s="1536"/>
      <c r="G1" s="1536"/>
      <c r="H1" s="344"/>
      <c r="I1" s="344"/>
    </row>
    <row r="2" spans="1:216" ht="12" customHeight="1">
      <c r="C2" s="141"/>
      <c r="D2" s="141"/>
    </row>
    <row r="3" spans="1:216" hidden="1">
      <c r="B3" s="117"/>
      <c r="C3" s="33"/>
      <c r="D3" s="33"/>
      <c r="E3" s="128"/>
    </row>
    <row r="4" spans="1:216" ht="13.35" customHeight="1">
      <c r="A4" s="1719" t="s">
        <v>441</v>
      </c>
      <c r="B4" s="1719"/>
      <c r="C4" s="1719"/>
      <c r="D4" s="1719"/>
      <c r="E4" s="1719"/>
      <c r="F4" s="1719"/>
      <c r="G4" s="1719"/>
      <c r="H4" s="34"/>
    </row>
    <row r="5" spans="1:216">
      <c r="A5" s="1518" t="s">
        <v>2789</v>
      </c>
      <c r="B5" s="1518"/>
      <c r="C5" s="1518"/>
      <c r="D5" s="1518"/>
      <c r="E5" s="1518"/>
      <c r="F5" s="1518"/>
      <c r="G5" s="1518"/>
      <c r="H5" s="122"/>
    </row>
    <row r="6" spans="1:216">
      <c r="A6" s="30"/>
      <c r="B6" s="30"/>
      <c r="C6" s="38"/>
      <c r="D6" s="38"/>
      <c r="E6" s="38"/>
      <c r="GZ6" s="30"/>
      <c r="HA6" s="30"/>
      <c r="HB6" s="30"/>
      <c r="HC6" s="30"/>
      <c r="HD6" s="30"/>
      <c r="HE6" s="30"/>
      <c r="HF6" s="30"/>
      <c r="HG6" s="30"/>
      <c r="HH6" s="30"/>
    </row>
    <row r="7" spans="1:216">
      <c r="A7" s="30"/>
      <c r="B7" s="35"/>
      <c r="C7" s="36"/>
      <c r="D7" s="36"/>
      <c r="E7" s="116"/>
    </row>
    <row r="8" spans="1:216">
      <c r="A8" s="30"/>
      <c r="B8" s="1208" t="s">
        <v>35</v>
      </c>
      <c r="C8" s="1218" t="s">
        <v>2</v>
      </c>
      <c r="D8" s="1218" t="s">
        <v>735</v>
      </c>
      <c r="E8" s="1208" t="s">
        <v>3</v>
      </c>
      <c r="F8" s="1160" t="s">
        <v>2402</v>
      </c>
    </row>
    <row r="9" spans="1:216">
      <c r="A9" s="30"/>
      <c r="B9" s="1209"/>
      <c r="C9" s="1219"/>
      <c r="D9" s="1219"/>
      <c r="E9" s="1209"/>
      <c r="F9" s="1160"/>
    </row>
    <row r="10" spans="1:216">
      <c r="A10" s="30"/>
      <c r="B10" s="1695" t="s">
        <v>2542</v>
      </c>
      <c r="C10" s="1696"/>
      <c r="D10" s="1696"/>
      <c r="E10" s="1697"/>
      <c r="F10" s="868" t="s">
        <v>2550</v>
      </c>
    </row>
    <row r="11" spans="1:216">
      <c r="A11" s="30"/>
      <c r="B11" s="143" t="s">
        <v>40</v>
      </c>
      <c r="C11" s="112" t="s">
        <v>96</v>
      </c>
      <c r="D11" s="362" t="s">
        <v>302</v>
      </c>
      <c r="E11" s="130" t="s">
        <v>7</v>
      </c>
      <c r="F11" s="96">
        <f>_xlfn.XLOOKUP(K11,[1]VIII_CII_A_3_local4!$AI:$AI,[1]VIII_CII_A_3_local4!$T:$T)</f>
        <v>2.4678720000000003</v>
      </c>
      <c r="K11" s="761" t="s">
        <v>2184</v>
      </c>
    </row>
    <row r="12" spans="1:216">
      <c r="A12" s="30"/>
      <c r="B12" s="143" t="s">
        <v>41</v>
      </c>
      <c r="C12" s="112" t="s">
        <v>197</v>
      </c>
      <c r="D12" s="362" t="s">
        <v>302</v>
      </c>
      <c r="E12" s="130" t="s">
        <v>7</v>
      </c>
      <c r="F12" s="96">
        <f>_xlfn.XLOOKUP(K12,[1]VIII_CII_A_3_local4!$AI:$AI,[1]VIII_CII_A_3_local4!$T:$T)</f>
        <v>2.2210847999999999</v>
      </c>
      <c r="K12" s="761" t="s">
        <v>2185</v>
      </c>
    </row>
    <row r="13" spans="1:216">
      <c r="A13" s="30"/>
      <c r="B13" s="143" t="s">
        <v>42</v>
      </c>
      <c r="C13" s="112" t="s">
        <v>727</v>
      </c>
      <c r="D13" s="362" t="s">
        <v>302</v>
      </c>
      <c r="E13" s="130" t="s">
        <v>7</v>
      </c>
      <c r="F13" s="96">
        <f>_xlfn.XLOOKUP(K13,[1]VIII_CII_A_3_local4!$AI:$AI,[1]VIII_CII_A_3_local4!$T:$T)</f>
        <v>2.2210847999999999</v>
      </c>
      <c r="K13" s="761" t="s">
        <v>2186</v>
      </c>
    </row>
    <row r="14" spans="1:216" s="127" customFormat="1" ht="27.75" customHeight="1">
      <c r="A14" s="74"/>
      <c r="B14" s="143" t="s">
        <v>44</v>
      </c>
      <c r="C14" s="134" t="s">
        <v>728</v>
      </c>
      <c r="D14" s="336" t="s">
        <v>302</v>
      </c>
      <c r="E14" s="130" t="s">
        <v>7</v>
      </c>
      <c r="F14" s="387">
        <f>_xlfn.XLOOKUP(K14,[1]VIII_CII_A_3_local4!$AI:$AI,[1]VIII_CII_A_3_local4!$T:$T)</f>
        <v>2.0241535999999996</v>
      </c>
      <c r="G14" s="163"/>
      <c r="H14" s="74"/>
      <c r="I14" s="74"/>
      <c r="J14" s="74"/>
      <c r="K14" s="761" t="s">
        <v>2187</v>
      </c>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c r="DV14" s="74"/>
      <c r="DW14" s="74"/>
      <c r="DX14" s="74"/>
      <c r="DY14" s="74"/>
      <c r="DZ14" s="74"/>
      <c r="EA14" s="74"/>
      <c r="EB14" s="74"/>
      <c r="EC14" s="74"/>
      <c r="ED14" s="74"/>
      <c r="EE14" s="74"/>
      <c r="EF14" s="74"/>
      <c r="EG14" s="74"/>
      <c r="EH14" s="74"/>
      <c r="EI14" s="74"/>
      <c r="EJ14" s="74"/>
      <c r="EK14" s="74"/>
      <c r="EL14" s="74"/>
      <c r="EM14" s="74"/>
      <c r="EN14" s="74"/>
      <c r="EO14" s="74"/>
      <c r="EP14" s="74"/>
      <c r="EQ14" s="74"/>
      <c r="ER14" s="74"/>
      <c r="ES14" s="74"/>
      <c r="ET14" s="74"/>
      <c r="EU14" s="74"/>
      <c r="EV14" s="74"/>
      <c r="EW14" s="74"/>
      <c r="EX14" s="74"/>
      <c r="EY14" s="74"/>
      <c r="EZ14" s="74"/>
      <c r="FA14" s="74"/>
      <c r="FB14" s="74"/>
      <c r="FC14" s="74"/>
      <c r="FD14" s="74"/>
      <c r="FE14" s="74"/>
      <c r="FF14" s="74"/>
      <c r="FG14" s="74"/>
      <c r="FH14" s="74"/>
      <c r="FI14" s="74"/>
      <c r="FJ14" s="74"/>
      <c r="FK14" s="74"/>
      <c r="FL14" s="74"/>
      <c r="FM14" s="74"/>
      <c r="FN14" s="74"/>
      <c r="FO14" s="74"/>
      <c r="FP14" s="74"/>
      <c r="FQ14" s="74"/>
      <c r="FR14" s="74"/>
      <c r="FS14" s="74"/>
      <c r="FT14" s="74"/>
      <c r="FU14" s="74"/>
      <c r="FV14" s="74"/>
      <c r="FW14" s="74"/>
      <c r="FX14" s="74"/>
      <c r="FY14" s="74"/>
      <c r="FZ14" s="74"/>
      <c r="GA14" s="74"/>
      <c r="GB14" s="74"/>
      <c r="GC14" s="74"/>
      <c r="GD14" s="74"/>
      <c r="GE14" s="74"/>
      <c r="GF14" s="74"/>
      <c r="GG14" s="74"/>
      <c r="GH14" s="74"/>
      <c r="GI14" s="74"/>
      <c r="GJ14" s="74"/>
      <c r="GK14" s="74"/>
      <c r="GL14" s="74"/>
      <c r="GM14" s="74"/>
      <c r="GN14" s="74"/>
      <c r="GO14" s="74"/>
      <c r="GP14" s="74"/>
      <c r="GQ14" s="74"/>
      <c r="GR14" s="74"/>
      <c r="GS14" s="74"/>
      <c r="GT14" s="74"/>
      <c r="GU14" s="74"/>
      <c r="GV14" s="74"/>
      <c r="GW14" s="74"/>
      <c r="GX14" s="74"/>
      <c r="GY14" s="74"/>
    </row>
    <row r="15" spans="1:216">
      <c r="A15" s="30"/>
      <c r="B15" s="143" t="s">
        <v>46</v>
      </c>
      <c r="C15" s="132" t="s">
        <v>729</v>
      </c>
      <c r="D15" s="362" t="s">
        <v>302</v>
      </c>
      <c r="E15" s="142" t="s">
        <v>7</v>
      </c>
      <c r="F15" s="96">
        <f>_xlfn.XLOOKUP(K15,[1]VIII_CII_A_3_local4!$AI:$AI,[1]VIII_CII_A_3_local4!$T:$T)</f>
        <v>1.9614400000000001</v>
      </c>
      <c r="H15" s="150"/>
      <c r="K15" s="761" t="s">
        <v>2188</v>
      </c>
    </row>
    <row r="16" spans="1:216">
      <c r="A16" s="30"/>
      <c r="B16" s="145" t="s">
        <v>48</v>
      </c>
      <c r="C16" s="132" t="s">
        <v>913</v>
      </c>
      <c r="D16" s="362" t="s">
        <v>302</v>
      </c>
      <c r="E16" s="130" t="s">
        <v>7</v>
      </c>
      <c r="F16" s="96">
        <f>_xlfn.XLOOKUP(K16,[1]VIII_CII_A_3_local4!$AI:$AI,[1]VIII_CII_A_3_local4!$T:$T)</f>
        <v>1.8074555492957745</v>
      </c>
      <c r="K16" s="761" t="s">
        <v>2189</v>
      </c>
    </row>
    <row r="17" spans="1:219">
      <c r="A17" s="30"/>
      <c r="B17" s="1695" t="s">
        <v>2543</v>
      </c>
      <c r="C17" s="1696"/>
      <c r="D17" s="1696"/>
      <c r="E17" s="1697"/>
      <c r="F17" s="664" t="s">
        <v>19</v>
      </c>
      <c r="GZ17" s="30"/>
      <c r="HA17" s="30"/>
      <c r="HB17" s="30"/>
      <c r="HC17" s="30"/>
      <c r="HD17" s="30"/>
      <c r="HE17" s="30"/>
      <c r="HF17" s="30"/>
      <c r="HG17" s="30"/>
      <c r="HH17" s="30"/>
      <c r="HI17" s="30"/>
      <c r="HJ17" s="30"/>
      <c r="HK17" s="30"/>
    </row>
    <row r="18" spans="1:219">
      <c r="A18" s="30"/>
      <c r="B18" s="1492" t="s">
        <v>50</v>
      </c>
      <c r="C18" s="1502" t="s">
        <v>780</v>
      </c>
      <c r="D18" s="362" t="s">
        <v>779</v>
      </c>
      <c r="E18" s="130" t="s">
        <v>7</v>
      </c>
      <c r="F18" s="389">
        <f>_xlfn.XLOOKUP(K18,[1]VIII_CII_A_3_local4!$AI:$AI,[1]VIII_CII_A_3_local4!$T:$T)</f>
        <v>1.6157042409375002</v>
      </c>
      <c r="G18" s="1058"/>
      <c r="K18" s="769" t="s">
        <v>2190</v>
      </c>
    </row>
    <row r="19" spans="1:219">
      <c r="A19" s="30"/>
      <c r="B19" s="1493"/>
      <c r="C19" s="1158"/>
      <c r="D19" s="114" t="s">
        <v>87</v>
      </c>
      <c r="E19" s="130" t="s">
        <v>7</v>
      </c>
      <c r="F19" s="389">
        <f>_xlfn.XLOOKUP(K19,[1]VIII_CII_A_3_local4!$AI:$AI,[1]VIII_CII_A_3_local4!$T:$T)</f>
        <v>1.5607159873593748</v>
      </c>
      <c r="G19" s="1058"/>
      <c r="K19" s="769" t="s">
        <v>2191</v>
      </c>
    </row>
    <row r="20" spans="1:219">
      <c r="A20" s="30"/>
      <c r="B20" s="1494"/>
      <c r="C20" s="1159"/>
      <c r="D20" s="114" t="s">
        <v>88</v>
      </c>
      <c r="E20" s="130" t="s">
        <v>7</v>
      </c>
      <c r="F20" s="389">
        <f>_xlfn.XLOOKUP(K20,[1]VIII_CII_A_3_local4!$AI:$AI,[1]VIII_CII_A_3_local4!$T:$T)</f>
        <v>1.4188327157812499</v>
      </c>
      <c r="G20" s="1058"/>
      <c r="K20" s="769" t="s">
        <v>2192</v>
      </c>
    </row>
    <row r="21" spans="1:219">
      <c r="A21" s="30"/>
      <c r="B21" s="1502">
        <v>8</v>
      </c>
      <c r="C21" s="1502" t="s">
        <v>732</v>
      </c>
      <c r="D21" s="362" t="s">
        <v>779</v>
      </c>
      <c r="E21" s="130" t="s">
        <v>7</v>
      </c>
      <c r="F21" s="389">
        <f>_xlfn.XLOOKUP(K21,[1]VIII_CII_A_3_local4!$AI:$AI,[1]VIII_CII_A_3_local4!$T:$T)</f>
        <v>1.5387659437499996</v>
      </c>
      <c r="G21" s="1058"/>
      <c r="K21" s="769" t="s">
        <v>2193</v>
      </c>
    </row>
    <row r="22" spans="1:219" ht="14.25" customHeight="1">
      <c r="A22" s="30"/>
      <c r="B22" s="1158"/>
      <c r="C22" s="1158"/>
      <c r="D22" s="114" t="s">
        <v>87</v>
      </c>
      <c r="E22" s="130" t="s">
        <v>7</v>
      </c>
      <c r="F22" s="389">
        <f>_xlfn.XLOOKUP(K22,[1]VIII_CII_A_3_local4!$AI:$AI,[1]VIII_CII_A_3_local4!$T:$T)</f>
        <v>1.4863961784374997</v>
      </c>
      <c r="G22" s="1058"/>
      <c r="K22" s="769" t="s">
        <v>2194</v>
      </c>
    </row>
    <row r="23" spans="1:219" ht="15.75" customHeight="1">
      <c r="A23" s="30"/>
      <c r="B23" s="1158"/>
      <c r="C23" s="1158"/>
      <c r="D23" s="114" t="s">
        <v>88</v>
      </c>
      <c r="E23" s="130" t="s">
        <v>7</v>
      </c>
      <c r="F23" s="389">
        <f>_xlfn.XLOOKUP(K23,[1]VIII_CII_A_3_local4!$AI:$AI,[1]VIII_CII_A_3_local4!$T:$T)</f>
        <v>1.3512692531249999</v>
      </c>
      <c r="G23" s="1058"/>
      <c r="K23" s="769" t="s">
        <v>2195</v>
      </c>
    </row>
    <row r="24" spans="1:219">
      <c r="A24" s="30"/>
      <c r="B24" s="1159"/>
      <c r="C24" s="1159"/>
      <c r="D24" s="54" t="s">
        <v>363</v>
      </c>
      <c r="E24" s="130" t="s">
        <v>7</v>
      </c>
      <c r="F24" s="389">
        <f>_xlfn.XLOOKUP(K24,[1]VIII_CII_A_3_local4!$AI:$AI,[1]VIII_CII_A_3_local4!$T:$T)</f>
        <v>1.3014681749999999</v>
      </c>
      <c r="G24" s="1058"/>
      <c r="K24" s="769" t="s">
        <v>2196</v>
      </c>
    </row>
    <row r="25" spans="1:219">
      <c r="A25" s="30"/>
      <c r="B25" s="1492" t="s">
        <v>54</v>
      </c>
      <c r="C25" s="1711" t="s">
        <v>733</v>
      </c>
      <c r="D25" s="362" t="s">
        <v>779</v>
      </c>
      <c r="E25" s="146" t="s">
        <v>7</v>
      </c>
      <c r="F25" s="389">
        <f>_xlfn.XLOOKUP(K25,[1]VIII_CII_A_3_local4!$AI:$AI,[1]VIII_CII_A_3_local4!$T:$T)</f>
        <v>1.5387659437499996</v>
      </c>
      <c r="G25" s="1058"/>
      <c r="K25" s="769" t="s">
        <v>2197</v>
      </c>
    </row>
    <row r="26" spans="1:219">
      <c r="A26" s="30"/>
      <c r="B26" s="1493"/>
      <c r="C26" s="1702"/>
      <c r="D26" s="114" t="s">
        <v>87</v>
      </c>
      <c r="E26" s="146" t="s">
        <v>7</v>
      </c>
      <c r="F26" s="389">
        <f>_xlfn.XLOOKUP(K26,[1]VIII_CII_A_3_local4!$AI:$AI,[1]VIII_CII_A_3_local4!$T:$T)</f>
        <v>1.4863961784374997</v>
      </c>
      <c r="G26" s="1058"/>
      <c r="K26" s="769" t="s">
        <v>2198</v>
      </c>
    </row>
    <row r="27" spans="1:219">
      <c r="A27" s="30"/>
      <c r="B27" s="1493"/>
      <c r="C27" s="1702"/>
      <c r="D27" s="114" t="s">
        <v>88</v>
      </c>
      <c r="E27" s="146" t="s">
        <v>7</v>
      </c>
      <c r="F27" s="389">
        <f>_xlfn.XLOOKUP(K27,[1]VIII_CII_A_3_local4!$AI:$AI,[1]VIII_CII_A_3_local4!$T:$T)</f>
        <v>1.3512692531249999</v>
      </c>
      <c r="G27" s="1058"/>
      <c r="K27" s="769" t="s">
        <v>2199</v>
      </c>
    </row>
    <row r="28" spans="1:219">
      <c r="A28" s="30"/>
      <c r="B28" s="1494"/>
      <c r="C28" s="1703"/>
      <c r="D28" s="54" t="s">
        <v>363</v>
      </c>
      <c r="E28" s="146" t="s">
        <v>7</v>
      </c>
      <c r="F28" s="389">
        <f>_xlfn.XLOOKUP(K28,[1]VIII_CII_A_3_local4!$AI:$AI,[1]VIII_CII_A_3_local4!$T:$T)</f>
        <v>1.3014681749999999</v>
      </c>
      <c r="G28" s="1058"/>
      <c r="K28" s="769" t="s">
        <v>2200</v>
      </c>
    </row>
    <row r="29" spans="1:219">
      <c r="A29" s="30"/>
      <c r="B29" s="1492" t="s">
        <v>242</v>
      </c>
      <c r="C29" s="1502" t="s">
        <v>995</v>
      </c>
      <c r="D29" s="362" t="s">
        <v>779</v>
      </c>
      <c r="E29" s="130" t="s">
        <v>32</v>
      </c>
      <c r="F29" s="389">
        <f>_xlfn.XLOOKUP(K29,[1]VIII_CII_A_3_local4!$AI:$AI,[1]VIII_CII_A_3_local4!$T:$T)</f>
        <v>1.3044217725000002</v>
      </c>
      <c r="G29" s="1058"/>
      <c r="K29" s="769" t="s">
        <v>2201</v>
      </c>
    </row>
    <row r="30" spans="1:219">
      <c r="A30" s="30"/>
      <c r="B30" s="1493"/>
      <c r="C30" s="1158"/>
      <c r="D30" s="114" t="s">
        <v>87</v>
      </c>
      <c r="E30" s="130" t="s">
        <v>32</v>
      </c>
      <c r="F30" s="389">
        <f>_xlfn.XLOOKUP(K30,[1]VIII_CII_A_3_local4!$AI:$AI,[1]VIII_CII_A_3_local4!$T:$T)</f>
        <v>1.2600275861249999</v>
      </c>
      <c r="G30" s="1058"/>
      <c r="K30" s="769" t="s">
        <v>2202</v>
      </c>
    </row>
    <row r="31" spans="1:219">
      <c r="A31" s="30"/>
      <c r="B31" s="1493"/>
      <c r="C31" s="1158"/>
      <c r="D31" s="114" t="s">
        <v>88</v>
      </c>
      <c r="E31" s="130" t="s">
        <v>32</v>
      </c>
      <c r="F31" s="389">
        <f>_xlfn.XLOOKUP(K31,[1]VIII_CII_A_3_local4!$AI:$AI,[1]VIII_CII_A_3_local4!$T:$T)</f>
        <v>1.1901086999999999</v>
      </c>
      <c r="G31" s="1058"/>
      <c r="K31" s="769" t="s">
        <v>2203</v>
      </c>
    </row>
    <row r="32" spans="1:219">
      <c r="A32" s="30"/>
      <c r="B32" s="1494"/>
      <c r="C32" s="1159"/>
      <c r="D32" s="54" t="s">
        <v>363</v>
      </c>
      <c r="E32" s="130" t="s">
        <v>32</v>
      </c>
      <c r="F32" s="389">
        <f>_xlfn.XLOOKUP(K32,[1]VIII_CII_A_3_local4!$AI:$AI,[1]VIII_CII_A_3_local4!$T:$T)</f>
        <v>1.1630607750000002</v>
      </c>
      <c r="G32" s="1058"/>
      <c r="K32" s="769" t="s">
        <v>2204</v>
      </c>
    </row>
    <row r="33" spans="1:11">
      <c r="A33" s="30"/>
      <c r="B33" s="1492" t="s">
        <v>243</v>
      </c>
      <c r="C33" s="1502" t="s">
        <v>994</v>
      </c>
      <c r="D33" s="362" t="s">
        <v>779</v>
      </c>
      <c r="E33" s="130" t="s">
        <v>33</v>
      </c>
      <c r="F33" s="389">
        <f>_xlfn.XLOOKUP(K33,[1]VIII_CII_A_3_local4!$AI:$AI,[1]VIII_CII_A_3_local4!$T:$T)</f>
        <v>1.2587670104624999</v>
      </c>
      <c r="G33" s="1058"/>
      <c r="K33" s="769" t="s">
        <v>2205</v>
      </c>
    </row>
    <row r="34" spans="1:11">
      <c r="A34" s="30"/>
      <c r="B34" s="1493"/>
      <c r="C34" s="1158"/>
      <c r="D34" s="114" t="s">
        <v>87</v>
      </c>
      <c r="E34" s="130" t="s">
        <v>33</v>
      </c>
      <c r="F34" s="389">
        <f>_xlfn.XLOOKUP(K34,[1]VIII_CII_A_3_local4!$AI:$AI,[1]VIII_CII_A_3_local4!$T:$T)</f>
        <v>1.215926620610625</v>
      </c>
      <c r="G34" s="1058"/>
      <c r="K34" s="769" t="s">
        <v>2206</v>
      </c>
    </row>
    <row r="35" spans="1:11">
      <c r="A35" s="30"/>
      <c r="B35" s="1493"/>
      <c r="C35" s="1158"/>
      <c r="D35" s="114" t="s">
        <v>88</v>
      </c>
      <c r="E35" s="130" t="s">
        <v>33</v>
      </c>
      <c r="F35" s="389">
        <f>_xlfn.XLOOKUP(K35,[1]VIII_CII_A_3_local4!$AI:$AI,[1]VIII_CII_A_3_local4!$T:$T)</f>
        <v>1.1484548955</v>
      </c>
      <c r="G35" s="1058"/>
      <c r="K35" s="769" t="s">
        <v>2207</v>
      </c>
    </row>
    <row r="36" spans="1:11">
      <c r="A36" s="30"/>
      <c r="B36" s="1494"/>
      <c r="C36" s="1159"/>
      <c r="D36" s="54" t="s">
        <v>363</v>
      </c>
      <c r="E36" s="130" t="s">
        <v>33</v>
      </c>
      <c r="F36" s="389">
        <f>_xlfn.XLOOKUP(K36,[1]VIII_CII_A_3_local4!$AI:$AI,[1]VIII_CII_A_3_local4!$T:$T)</f>
        <v>1.1165383439999998</v>
      </c>
      <c r="G36" s="1058"/>
      <c r="K36" s="769" t="s">
        <v>2208</v>
      </c>
    </row>
    <row r="37" spans="1:11">
      <c r="A37" s="30"/>
      <c r="B37" s="1492" t="s">
        <v>244</v>
      </c>
      <c r="C37" s="1542" t="s">
        <v>783</v>
      </c>
      <c r="D37" s="114" t="s">
        <v>87</v>
      </c>
      <c r="E37" s="130" t="s">
        <v>33</v>
      </c>
      <c r="F37" s="389">
        <f>_xlfn.XLOOKUP(K37,[1]VIII_CII_A_3_local4!$AI:$AI,[1]VIII_CII_A_3_local4!$T:$T)</f>
        <v>1.2163602889338716</v>
      </c>
      <c r="G37" s="1058"/>
      <c r="K37" s="769" t="s">
        <v>2209</v>
      </c>
    </row>
    <row r="38" spans="1:11">
      <c r="A38" s="30"/>
      <c r="B38" s="1493"/>
      <c r="C38" s="1282"/>
      <c r="D38" s="114" t="s">
        <v>88</v>
      </c>
      <c r="E38" s="130" t="s">
        <v>140</v>
      </c>
      <c r="F38" s="389">
        <f>_xlfn.XLOOKUP(K38,[1]VIII_CII_A_3_local4!$AI:$AI,[1]VIII_CII_A_3_local4!$T:$T)</f>
        <v>1.2055499999999999</v>
      </c>
      <c r="G38" s="1058"/>
      <c r="K38" s="769" t="s">
        <v>2210</v>
      </c>
    </row>
    <row r="39" spans="1:11">
      <c r="A39" s="30"/>
      <c r="B39" s="1494"/>
      <c r="C39" s="1283"/>
      <c r="D39" s="54" t="s">
        <v>363</v>
      </c>
      <c r="E39" s="130" t="s">
        <v>140</v>
      </c>
      <c r="F39" s="389">
        <f>_xlfn.XLOOKUP(K39,[1]VIII_CII_A_3_local4!$AI:$AI,[1]VIII_CII_A_3_local4!$T:$T)</f>
        <v>1.1169365648327996</v>
      </c>
      <c r="G39" s="1058"/>
      <c r="K39" s="769" t="s">
        <v>2211</v>
      </c>
    </row>
    <row r="40" spans="1:11" ht="25.5" customHeight="1">
      <c r="A40" s="30"/>
      <c r="B40" s="1715" t="s">
        <v>245</v>
      </c>
      <c r="C40" s="1502" t="s">
        <v>737</v>
      </c>
      <c r="D40" s="362" t="s">
        <v>779</v>
      </c>
      <c r="E40" s="130" t="s">
        <v>33</v>
      </c>
      <c r="F40" s="389">
        <f>_xlfn.XLOOKUP(K40,[1]VIII_CII_A_3_local4!$AI:$AI,[1]VIII_CII_A_3_local4!$T:$T)</f>
        <v>1.2163602889338716</v>
      </c>
      <c r="G40" s="1058"/>
      <c r="K40" s="769" t="s">
        <v>2212</v>
      </c>
    </row>
    <row r="41" spans="1:11">
      <c r="A41" s="30"/>
      <c r="B41" s="1715"/>
      <c r="C41" s="1158"/>
      <c r="D41" s="114" t="s">
        <v>87</v>
      </c>
      <c r="E41" s="130" t="s">
        <v>140</v>
      </c>
      <c r="F41" s="389">
        <f>_xlfn.XLOOKUP(K41,[1]VIII_CII_A_3_local4!$AI:$AI,[1]VIII_CII_A_3_local4!$T:$T)</f>
        <v>1.2055499999999999</v>
      </c>
      <c r="G41" s="1058"/>
      <c r="K41" s="769" t="s">
        <v>2213</v>
      </c>
    </row>
    <row r="42" spans="1:11">
      <c r="A42" s="30"/>
      <c r="B42" s="1715"/>
      <c r="C42" s="1159"/>
      <c r="D42" s="54" t="s">
        <v>363</v>
      </c>
      <c r="E42" s="130" t="s">
        <v>140</v>
      </c>
      <c r="F42" s="389">
        <f>_xlfn.XLOOKUP(K42,[1]VIII_CII_A_3_local4!$AI:$AI,[1]VIII_CII_A_3_local4!$T:$T)</f>
        <v>1.1169365648327996</v>
      </c>
      <c r="G42" s="1058"/>
      <c r="K42" s="769" t="s">
        <v>2214</v>
      </c>
    </row>
    <row r="43" spans="1:11">
      <c r="A43" s="30"/>
      <c r="B43" s="1732" t="s">
        <v>246</v>
      </c>
      <c r="C43" s="1542" t="s">
        <v>442</v>
      </c>
      <c r="D43" s="114" t="s">
        <v>87</v>
      </c>
      <c r="E43" s="130" t="s">
        <v>140</v>
      </c>
      <c r="F43" s="389">
        <f>_xlfn.XLOOKUP(K43,[1]VIII_CII_A_3_local4!$AI:$AI,[1]VIII_CII_A_3_local4!$T:$T)</f>
        <v>1.1488644995833497</v>
      </c>
      <c r="G43" s="1058"/>
      <c r="K43" s="769" t="s">
        <v>2215</v>
      </c>
    </row>
    <row r="44" spans="1:11">
      <c r="A44" s="30"/>
      <c r="B44" s="1732"/>
      <c r="C44" s="1283"/>
      <c r="D44" s="54" t="s">
        <v>363</v>
      </c>
      <c r="E44" s="130" t="s">
        <v>140</v>
      </c>
      <c r="F44" s="389">
        <f>_xlfn.XLOOKUP(K44,[1]VIII_CII_A_3_local4!$AI:$AI,[1]VIII_CII_A_3_local4!$T:$T)</f>
        <v>1.1169365648327996</v>
      </c>
      <c r="G44" s="1058"/>
      <c r="K44" s="769" t="s">
        <v>2216</v>
      </c>
    </row>
    <row r="45" spans="1:11">
      <c r="A45" s="30"/>
      <c r="B45" s="1715" t="s">
        <v>247</v>
      </c>
      <c r="C45" s="1542" t="s">
        <v>738</v>
      </c>
      <c r="D45" s="114" t="s">
        <v>87</v>
      </c>
      <c r="E45" s="130" t="s">
        <v>33</v>
      </c>
      <c r="F45" s="389">
        <f>_xlfn.XLOOKUP(K45,[1]VIII_CII_A_3_local4!$AI:$AI,[1]VIII_CII_A_3_local4!$T:$T)</f>
        <v>1.2163602889338716</v>
      </c>
      <c r="G45" s="1058"/>
      <c r="K45" s="769" t="s">
        <v>2217</v>
      </c>
    </row>
    <row r="46" spans="1:11">
      <c r="A46" s="30"/>
      <c r="B46" s="1715"/>
      <c r="C46" s="1283"/>
      <c r="D46" s="114" t="s">
        <v>88</v>
      </c>
      <c r="E46" s="130" t="s">
        <v>33</v>
      </c>
      <c r="F46" s="389">
        <f>_xlfn.XLOOKUP(K46,[1]VIII_CII_A_3_local4!$AI:$AI,[1]VIII_CII_A_3_local4!$T:$T)</f>
        <v>1.1488644995833497</v>
      </c>
      <c r="G46" s="1058"/>
      <c r="K46" s="769" t="s">
        <v>2218</v>
      </c>
    </row>
    <row r="47" spans="1:11">
      <c r="A47" s="30"/>
      <c r="B47" s="1715" t="s">
        <v>248</v>
      </c>
      <c r="C47" s="1542" t="s">
        <v>784</v>
      </c>
      <c r="D47" s="114" t="s">
        <v>87</v>
      </c>
      <c r="E47" s="130" t="s">
        <v>33</v>
      </c>
      <c r="F47" s="389">
        <f>_xlfn.XLOOKUP(K47,[1]VIII_CII_A_3_local4!$AI:$AI,[1]VIII_CII_A_3_local4!$T:$T)</f>
        <v>1.2163602889338716</v>
      </c>
      <c r="G47" s="1058"/>
      <c r="K47" s="769" t="s">
        <v>2219</v>
      </c>
    </row>
    <row r="48" spans="1:11">
      <c r="A48" s="30"/>
      <c r="B48" s="1715"/>
      <c r="C48" s="1283"/>
      <c r="D48" s="114" t="s">
        <v>88</v>
      </c>
      <c r="E48" s="130" t="s">
        <v>33</v>
      </c>
      <c r="F48" s="389">
        <f>_xlfn.XLOOKUP(K48,[1]VIII_CII_A_3_local4!$AI:$AI,[1]VIII_CII_A_3_local4!$T:$T)</f>
        <v>1.1488644995833497</v>
      </c>
      <c r="G48" s="1058"/>
      <c r="K48" s="769" t="s">
        <v>2220</v>
      </c>
    </row>
    <row r="49" spans="1:14">
      <c r="A49" s="30"/>
      <c r="B49" s="1715" t="s">
        <v>249</v>
      </c>
      <c r="C49" s="1542" t="s">
        <v>739</v>
      </c>
      <c r="D49" s="114" t="s">
        <v>87</v>
      </c>
      <c r="E49" s="130" t="s">
        <v>140</v>
      </c>
      <c r="F49" s="389">
        <f>_xlfn.XLOOKUP(K49,[1]VIII_CII_A_3_local4!$AI:$AI,[1]VIII_CII_A_3_local4!$T:$T)</f>
        <v>1.2163602889338716</v>
      </c>
      <c r="G49" s="1058"/>
      <c r="K49" s="769" t="s">
        <v>2221</v>
      </c>
    </row>
    <row r="50" spans="1:14">
      <c r="A50" s="30"/>
      <c r="B50" s="1715"/>
      <c r="C50" s="1283"/>
      <c r="D50" s="54" t="s">
        <v>363</v>
      </c>
      <c r="E50" s="130" t="s">
        <v>140</v>
      </c>
      <c r="F50" s="389">
        <f>_xlfn.XLOOKUP(K50,[1]VIII_CII_A_3_local4!$AI:$AI,[1]VIII_CII_A_3_local4!$T:$T)</f>
        <v>1.1258872095916828</v>
      </c>
      <c r="G50" s="1058"/>
      <c r="K50" s="769" t="s">
        <v>2222</v>
      </c>
    </row>
    <row r="51" spans="1:14">
      <c r="A51" s="30"/>
      <c r="B51" s="45" t="s">
        <v>250</v>
      </c>
      <c r="C51" s="130" t="s">
        <v>443</v>
      </c>
      <c r="D51" s="362" t="s">
        <v>302</v>
      </c>
      <c r="E51" s="130" t="s">
        <v>140</v>
      </c>
      <c r="F51" s="389">
        <f>_xlfn.XLOOKUP(K51,[1]VIII_CII_A_3_local4!$AI:$AI,[1]VIII_CII_A_3_local4!$T:$T)</f>
        <v>1.2163602889338716</v>
      </c>
      <c r="G51" s="1058"/>
      <c r="K51" s="769" t="s">
        <v>2223</v>
      </c>
    </row>
    <row r="52" spans="1:14" ht="24.75" customHeight="1">
      <c r="A52" s="30"/>
      <c r="B52" s="45" t="s">
        <v>251</v>
      </c>
      <c r="C52" s="54" t="s">
        <v>740</v>
      </c>
      <c r="D52" s="362" t="s">
        <v>302</v>
      </c>
      <c r="E52" s="130" t="s">
        <v>140</v>
      </c>
      <c r="F52" s="389">
        <f>_xlfn.XLOOKUP(K52,[1]VIII_CII_A_3_local4!$AI:$AI,[1]VIII_CII_A_3_local4!$T:$T)</f>
        <v>1.1312150687085005</v>
      </c>
      <c r="G52" s="1058"/>
      <c r="K52" s="769" t="s">
        <v>2224</v>
      </c>
    </row>
    <row r="53" spans="1:14">
      <c r="A53" s="30"/>
      <c r="B53" s="45" t="s">
        <v>253</v>
      </c>
      <c r="C53" s="130" t="s">
        <v>741</v>
      </c>
      <c r="D53" s="362" t="s">
        <v>302</v>
      </c>
      <c r="E53" s="130" t="s">
        <v>140</v>
      </c>
      <c r="F53" s="389">
        <f>_xlfn.XLOOKUP(K53,[1]VIII_CII_A_3_local4!$AI:$AI,[1]VIII_CII_A_3_local4!$T:$T)</f>
        <v>1.1488644995833497</v>
      </c>
      <c r="G53" s="1058"/>
      <c r="K53" s="769" t="s">
        <v>2225</v>
      </c>
    </row>
    <row r="54" spans="1:14">
      <c r="A54" s="30"/>
      <c r="B54" s="1715" t="s">
        <v>379</v>
      </c>
      <c r="C54" s="1542" t="s">
        <v>444</v>
      </c>
      <c r="D54" s="114" t="s">
        <v>87</v>
      </c>
      <c r="E54" s="130" t="s">
        <v>140</v>
      </c>
      <c r="F54" s="389">
        <f>_xlfn.XLOOKUP(K54,[1]VIII_CII_A_3_local4!$AI:$AI,[1]VIII_CII_A_3_local4!$T:$T)</f>
        <v>1.1488644995833497</v>
      </c>
      <c r="G54" s="1058"/>
      <c r="K54" s="769" t="s">
        <v>2226</v>
      </c>
    </row>
    <row r="55" spans="1:14">
      <c r="A55" s="30"/>
      <c r="B55" s="1715"/>
      <c r="C55" s="1283"/>
      <c r="D55" s="54" t="s">
        <v>363</v>
      </c>
      <c r="E55" s="130" t="s">
        <v>140</v>
      </c>
      <c r="F55" s="389">
        <f>_xlfn.XLOOKUP(K55,[1]VIII_CII_A_3_local4!$AI:$AI,[1]VIII_CII_A_3_local4!$T:$T)</f>
        <v>1.1169365648327996</v>
      </c>
      <c r="G55" s="1058"/>
      <c r="K55" s="769" t="s">
        <v>2227</v>
      </c>
    </row>
    <row r="56" spans="1:14">
      <c r="A56" s="30"/>
      <c r="B56" s="1715" t="s">
        <v>380</v>
      </c>
      <c r="C56" s="1542" t="s">
        <v>785</v>
      </c>
      <c r="D56" s="114" t="s">
        <v>87</v>
      </c>
      <c r="E56" s="130" t="s">
        <v>140</v>
      </c>
      <c r="F56" s="389">
        <f>_xlfn.XLOOKUP(K56,[1]VIII_CII_A_3_local4!$AI:$AI,[1]VIII_CII_A_3_local4!$T:$T)</f>
        <v>1.2163602889338716</v>
      </c>
      <c r="G56" s="1058"/>
      <c r="K56" s="769" t="s">
        <v>2228</v>
      </c>
    </row>
    <row r="57" spans="1:14">
      <c r="A57" s="30"/>
      <c r="B57" s="1715"/>
      <c r="C57" s="1283"/>
      <c r="D57" s="114" t="s">
        <v>88</v>
      </c>
      <c r="E57" s="130" t="s">
        <v>140</v>
      </c>
      <c r="F57" s="389">
        <f>_xlfn.XLOOKUP(K57,[1]VIII_CII_A_3_local4!$AI:$AI,[1]VIII_CII_A_3_local4!$T:$T)</f>
        <v>1.1488644995833497</v>
      </c>
      <c r="G57" s="1058"/>
      <c r="K57" s="769" t="s">
        <v>2229</v>
      </c>
    </row>
    <row r="58" spans="1:14">
      <c r="A58" s="30"/>
      <c r="B58" s="1730" t="s">
        <v>381</v>
      </c>
      <c r="C58" s="1542" t="s">
        <v>786</v>
      </c>
      <c r="D58" s="362" t="s">
        <v>87</v>
      </c>
      <c r="E58" s="355" t="s">
        <v>140</v>
      </c>
      <c r="F58" s="869">
        <f>_xlfn.XLOOKUP(K58,[1]VIII_CII_A_3_local4!$AI:$AI,[1]VIII_CII_A_3_local4!$T:$T)</f>
        <v>1.2163602889338716</v>
      </c>
      <c r="G58" s="1058"/>
      <c r="K58" s="769" t="s">
        <v>2230</v>
      </c>
    </row>
    <row r="59" spans="1:14">
      <c r="A59" s="30"/>
      <c r="B59" s="1731"/>
      <c r="C59" s="1283"/>
      <c r="D59" s="362" t="s">
        <v>88</v>
      </c>
      <c r="E59" s="854" t="s">
        <v>140</v>
      </c>
      <c r="F59" s="869">
        <f>_xlfn.XLOOKUP(K59,[1]VIII_CII_A_3_local4!$AI:$AI,[1]VIII_CII_A_3_local4!$T:$T)</f>
        <v>1.1488644995833497</v>
      </c>
      <c r="G59" s="1058"/>
      <c r="K59" s="769" t="s">
        <v>2231</v>
      </c>
    </row>
    <row r="60" spans="1:14">
      <c r="A60" s="30"/>
      <c r="B60" s="1728" t="s">
        <v>382</v>
      </c>
      <c r="C60" s="1542" t="s">
        <v>743</v>
      </c>
      <c r="D60" s="362" t="s">
        <v>87</v>
      </c>
      <c r="E60" s="854" t="s">
        <v>140</v>
      </c>
      <c r="F60" s="869">
        <f>_xlfn.XLOOKUP(K60,[1]VIII_CII_A_3_local4!$AI:$AI,[1]VIII_CII_A_3_local4!$T:$T)</f>
        <v>1.2163602889338716</v>
      </c>
      <c r="G60" s="1058"/>
      <c r="K60" s="769" t="s">
        <v>2232</v>
      </c>
    </row>
    <row r="61" spans="1:14">
      <c r="A61" s="30"/>
      <c r="B61" s="1728"/>
      <c r="C61" s="1282"/>
      <c r="D61" s="362" t="s">
        <v>88</v>
      </c>
      <c r="E61" s="854" t="s">
        <v>140</v>
      </c>
      <c r="F61" s="869">
        <f>_xlfn.XLOOKUP(K61,[1]VIII_CII_A_3_local4!$AI:$AI,[1]VIII_CII_A_3_local4!$T:$T)</f>
        <v>1.1488644995833497</v>
      </c>
      <c r="G61" s="1063"/>
      <c r="I61" s="74"/>
      <c r="K61" s="769" t="s">
        <v>2233</v>
      </c>
    </row>
    <row r="62" spans="1:14">
      <c r="A62" s="30"/>
      <c r="B62" s="1728"/>
      <c r="C62" s="1282"/>
      <c r="D62" s="362" t="s">
        <v>458</v>
      </c>
      <c r="E62" s="854" t="s">
        <v>140</v>
      </c>
      <c r="F62" s="869">
        <f>_xlfn.XLOOKUP(K62,[1]VIII_CII_A_3_local4!$AI:$AI,[1]VIII_CII_A_3_local4!$T:$T)</f>
        <v>1.1367889999999998</v>
      </c>
      <c r="G62" s="1064"/>
      <c r="H62" s="411"/>
      <c r="I62" s="411"/>
      <c r="J62" s="411"/>
      <c r="K62" s="769" t="s">
        <v>2234</v>
      </c>
      <c r="L62" s="411"/>
      <c r="M62" s="411"/>
      <c r="N62" s="411"/>
    </row>
    <row r="63" spans="1:14">
      <c r="A63" s="30"/>
      <c r="B63" s="1728"/>
      <c r="C63" s="1283"/>
      <c r="D63" s="362" t="s">
        <v>742</v>
      </c>
      <c r="E63" s="854" t="s">
        <v>140</v>
      </c>
      <c r="F63" s="869">
        <f>_xlfn.XLOOKUP(K63,[1]VIII_CII_A_3_local4!$AI:$AI,[1]VIII_CII_A_3_local4!$T:$T)</f>
        <v>1.0945978335361435</v>
      </c>
      <c r="G63" s="1064"/>
      <c r="H63" s="411"/>
      <c r="I63" s="411"/>
      <c r="J63" s="411"/>
      <c r="K63" s="769" t="s">
        <v>2235</v>
      </c>
      <c r="L63" s="411"/>
      <c r="M63" s="411"/>
      <c r="N63" s="411"/>
    </row>
    <row r="64" spans="1:14">
      <c r="A64" s="30"/>
      <c r="B64" s="1728" t="s">
        <v>383</v>
      </c>
      <c r="C64" s="1542" t="s">
        <v>787</v>
      </c>
      <c r="D64" s="362" t="s">
        <v>87</v>
      </c>
      <c r="E64" s="854" t="s">
        <v>140</v>
      </c>
      <c r="F64" s="869">
        <f>_xlfn.XLOOKUP(K64,[1]VIII_CII_A_3_local4!$AI:$AI,[1]VIII_CII_A_3_local4!$T:$T)</f>
        <v>1.1169365648327996</v>
      </c>
      <c r="G64" s="1063"/>
      <c r="I64" s="74"/>
      <c r="K64" s="769" t="s">
        <v>2236</v>
      </c>
    </row>
    <row r="65" spans="1:221">
      <c r="A65" s="30"/>
      <c r="B65" s="1728"/>
      <c r="C65" s="1283"/>
      <c r="D65" s="362" t="s">
        <v>88</v>
      </c>
      <c r="E65" s="355" t="s">
        <v>140</v>
      </c>
      <c r="F65" s="869">
        <f>_xlfn.XLOOKUP(K65,[1]VIII_CII_A_3_local4!$AI:$AI,[1]VIII_CII_A_3_local4!$T:$T)</f>
        <v>1</v>
      </c>
      <c r="G65" s="1064"/>
      <c r="H65" s="411"/>
      <c r="I65" s="411"/>
      <c r="J65" s="411"/>
      <c r="K65" s="769" t="s">
        <v>2237</v>
      </c>
      <c r="L65" s="411"/>
      <c r="M65" s="411"/>
      <c r="N65" s="411"/>
    </row>
    <row r="66" spans="1:221">
      <c r="A66" s="30"/>
      <c r="B66" s="1160" t="s">
        <v>2551</v>
      </c>
      <c r="C66" s="1160"/>
      <c r="D66" s="1160"/>
      <c r="E66" s="1160"/>
      <c r="F66" s="1160"/>
      <c r="G66" s="411"/>
      <c r="H66" s="411"/>
      <c r="I66" s="411"/>
      <c r="J66" s="411"/>
      <c r="K66" s="411"/>
      <c r="L66" s="411"/>
      <c r="M66" s="411"/>
      <c r="N66" s="411"/>
    </row>
    <row r="67" spans="1:221" s="30" customFormat="1">
      <c r="B67" s="1735" t="s">
        <v>384</v>
      </c>
      <c r="C67" s="1734" t="s">
        <v>788</v>
      </c>
      <c r="D67" s="1133" t="s">
        <v>87</v>
      </c>
      <c r="E67" s="1134" t="s">
        <v>140</v>
      </c>
      <c r="F67" s="1135">
        <f>_xlfn.XLOOKUP(K67,[1]VIII_CII_A_3_local4!$AI:$AI,[1]VIII_CII_A_3_local4!$T:$T)</f>
        <v>1.3512692531249999</v>
      </c>
      <c r="G67" s="1129"/>
      <c r="H67" s="1116"/>
      <c r="I67" s="1116"/>
      <c r="K67" s="769" t="s">
        <v>2238</v>
      </c>
      <c r="GZ67" s="8"/>
      <c r="HA67" s="8"/>
      <c r="HB67" s="8"/>
      <c r="HC67" s="8"/>
      <c r="HD67" s="8"/>
      <c r="HE67" s="8"/>
      <c r="HF67" s="8"/>
      <c r="HG67" s="8"/>
      <c r="HH67" s="8"/>
      <c r="HI67" s="8"/>
      <c r="HJ67" s="8"/>
      <c r="HK67" s="8"/>
      <c r="HL67" s="8"/>
      <c r="HM67" s="8"/>
    </row>
    <row r="68" spans="1:221" s="30" customFormat="1">
      <c r="B68" s="1717"/>
      <c r="C68" s="1310"/>
      <c r="D68" s="1133" t="s">
        <v>88</v>
      </c>
      <c r="E68" s="1134" t="s">
        <v>140</v>
      </c>
      <c r="F68" s="1135">
        <f>_xlfn.XLOOKUP(K68,[1]VIII_CII_A_3_local4!$AI:$AI,[1]VIII_CII_A_3_local4!$T:$T)</f>
        <v>1.3014681749999999</v>
      </c>
      <c r="G68" s="1129"/>
      <c r="H68" s="1116"/>
      <c r="I68" s="1116"/>
      <c r="K68" s="769" t="s">
        <v>2239</v>
      </c>
      <c r="GZ68" s="8"/>
      <c r="HA68" s="8"/>
      <c r="HB68" s="8"/>
      <c r="HC68" s="8"/>
      <c r="HD68" s="8"/>
      <c r="HE68" s="8"/>
      <c r="HF68" s="8"/>
      <c r="HG68" s="8"/>
      <c r="HH68" s="8"/>
      <c r="HI68" s="8"/>
      <c r="HJ68" s="8"/>
      <c r="HK68" s="8"/>
      <c r="HL68" s="8"/>
      <c r="HM68" s="8"/>
    </row>
    <row r="69" spans="1:221" s="30" customFormat="1">
      <c r="B69" s="1718"/>
      <c r="C69" s="1311"/>
      <c r="D69" s="1133" t="s">
        <v>458</v>
      </c>
      <c r="E69" s="1134" t="s">
        <v>140</v>
      </c>
      <c r="F69" s="1135">
        <f>_xlfn.XLOOKUP(K69,[1]VIII_CII_A_3_local4!$AI:$AI,[1]VIII_CII_A_3_local4!$T:$T)</f>
        <v>1.25</v>
      </c>
      <c r="G69" s="1129"/>
      <c r="H69" s="1116"/>
      <c r="I69" s="1116"/>
      <c r="K69" s="769" t="s">
        <v>2240</v>
      </c>
      <c r="GZ69" s="8"/>
      <c r="HA69" s="8"/>
      <c r="HB69" s="8"/>
      <c r="HC69" s="8"/>
      <c r="HD69" s="8"/>
      <c r="HE69" s="8"/>
      <c r="HF69" s="8"/>
      <c r="HG69" s="8"/>
      <c r="HH69" s="8"/>
      <c r="HI69" s="8"/>
      <c r="HJ69" s="8"/>
      <c r="HK69" s="8"/>
      <c r="HL69" s="8"/>
      <c r="HM69" s="8"/>
    </row>
    <row r="70" spans="1:221">
      <c r="A70" s="30"/>
      <c r="B70" s="1477" t="s">
        <v>2552</v>
      </c>
      <c r="C70" s="1477"/>
      <c r="D70" s="1477"/>
      <c r="E70" s="1477"/>
      <c r="F70" s="1477"/>
      <c r="G70" s="1129"/>
      <c r="H70" s="1116"/>
      <c r="I70" s="1116"/>
    </row>
    <row r="71" spans="1:221" s="30" customFormat="1">
      <c r="B71" s="338" t="s">
        <v>385</v>
      </c>
      <c r="C71" s="139" t="s">
        <v>446</v>
      </c>
      <c r="D71" s="412"/>
      <c r="E71" s="130" t="s">
        <v>140</v>
      </c>
      <c r="F71" s="167">
        <f>_xlfn.XLOOKUP(K71,[1]VIII_CII_A_3_local4!$AI:$AI,[1]VIII_CII_A_3_local4!$T:$T)</f>
        <v>1.3555916619718309</v>
      </c>
      <c r="G71" s="32"/>
      <c r="K71" s="769" t="s">
        <v>2241</v>
      </c>
      <c r="GZ71" s="8"/>
      <c r="HA71" s="8"/>
      <c r="HB71" s="8"/>
      <c r="HC71" s="8"/>
      <c r="HD71" s="8"/>
      <c r="HE71" s="8"/>
      <c r="HF71" s="8"/>
      <c r="HG71" s="8"/>
      <c r="HH71" s="8"/>
      <c r="HI71" s="8"/>
      <c r="HJ71" s="8"/>
      <c r="HK71" s="8"/>
      <c r="HL71" s="8"/>
      <c r="HM71" s="8"/>
    </row>
    <row r="72" spans="1:221" s="30" customFormat="1">
      <c r="B72" s="338" t="s">
        <v>386</v>
      </c>
      <c r="C72" s="139" t="s">
        <v>447</v>
      </c>
      <c r="D72" s="412"/>
      <c r="E72" s="130" t="s">
        <v>140</v>
      </c>
      <c r="F72" s="167">
        <f>_xlfn.XLOOKUP(K72,[1]VIII_CII_A_3_local4!$AI:$AI,[1]VIII_CII_A_3_local4!$T:$T)</f>
        <v>1.2878120788732392</v>
      </c>
      <c r="G72" s="32"/>
      <c r="K72" s="769" t="s">
        <v>2242</v>
      </c>
      <c r="GZ72" s="8"/>
      <c r="HA72" s="8"/>
      <c r="HB72" s="8"/>
      <c r="HC72" s="8"/>
      <c r="HD72" s="8"/>
      <c r="HE72" s="8"/>
      <c r="HF72" s="8"/>
      <c r="HG72" s="8"/>
      <c r="HH72" s="8"/>
      <c r="HI72" s="8"/>
      <c r="HJ72" s="8"/>
      <c r="HK72" s="8"/>
      <c r="HL72" s="8"/>
      <c r="HM72" s="8"/>
    </row>
    <row r="73" spans="1:221" s="30" customFormat="1">
      <c r="B73" s="338" t="s">
        <v>387</v>
      </c>
      <c r="C73" s="139" t="s">
        <v>746</v>
      </c>
      <c r="D73" s="412"/>
      <c r="E73" s="130" t="s">
        <v>140</v>
      </c>
      <c r="F73" s="167">
        <f>_xlfn.XLOOKUP(K73,[1]VIII_CII_A_3_local4!$AI:$AI,[1]VIII_CII_A_3_local4!$T:$T)</f>
        <v>1.2878120788732392</v>
      </c>
      <c r="G73" s="32"/>
      <c r="K73" s="769" t="s">
        <v>2243</v>
      </c>
      <c r="GZ73" s="8"/>
      <c r="HA73" s="8"/>
      <c r="HB73" s="8"/>
      <c r="HC73" s="8"/>
      <c r="HD73" s="8"/>
      <c r="HE73" s="8"/>
      <c r="HF73" s="8"/>
      <c r="HG73" s="8"/>
      <c r="HH73" s="8"/>
      <c r="HI73" s="8"/>
      <c r="HJ73" s="8"/>
      <c r="HK73" s="8"/>
      <c r="HL73" s="8"/>
      <c r="HM73" s="8"/>
    </row>
    <row r="74" spans="1:221" s="30" customFormat="1">
      <c r="B74" s="338" t="s">
        <v>388</v>
      </c>
      <c r="C74" s="139" t="s">
        <v>448</v>
      </c>
      <c r="D74" s="412"/>
      <c r="E74" s="130" t="s">
        <v>140</v>
      </c>
      <c r="F74" s="167">
        <f>_xlfn.XLOOKUP(K74,[1]VIII_CII_A_3_local4!$AI:$AI,[1]VIII_CII_A_3_local4!$T:$T)</f>
        <v>1.2163602889338716</v>
      </c>
      <c r="G74" s="32"/>
      <c r="K74" s="769" t="s">
        <v>2244</v>
      </c>
      <c r="GZ74" s="8"/>
      <c r="HA74" s="8"/>
      <c r="HB74" s="8"/>
      <c r="HC74" s="8"/>
      <c r="HD74" s="8"/>
      <c r="HE74" s="8"/>
      <c r="HF74" s="8"/>
      <c r="HG74" s="8"/>
      <c r="HH74" s="8"/>
      <c r="HI74" s="8"/>
      <c r="HJ74" s="8"/>
      <c r="HK74" s="8"/>
      <c r="HL74" s="8"/>
      <c r="HM74" s="8"/>
    </row>
    <row r="75" spans="1:221" s="74" customFormat="1">
      <c r="B75" s="338" t="s">
        <v>389</v>
      </c>
      <c r="C75" s="139" t="s">
        <v>449</v>
      </c>
      <c r="D75" s="412"/>
      <c r="E75" s="130" t="s">
        <v>140</v>
      </c>
      <c r="F75" s="167">
        <f>_xlfn.XLOOKUP(K75,[1]VIII_CII_A_3_local4!$AI:$AI,[1]VIII_CII_A_3_local4!$T:$T)</f>
        <v>1.1367889999999998</v>
      </c>
      <c r="G75" s="32"/>
      <c r="H75" s="30"/>
      <c r="I75" s="30"/>
      <c r="K75" s="769" t="s">
        <v>2245</v>
      </c>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8"/>
      <c r="HA75" s="8"/>
      <c r="HB75" s="8"/>
      <c r="HC75" s="8"/>
      <c r="HD75" s="8"/>
      <c r="HE75" s="8"/>
      <c r="HF75" s="8"/>
      <c r="HG75" s="8"/>
      <c r="HH75" s="8"/>
      <c r="HI75" s="8"/>
      <c r="HJ75" s="8"/>
      <c r="HK75" s="8"/>
      <c r="HL75" s="8"/>
      <c r="HM75" s="8"/>
    </row>
    <row r="76" spans="1:221" s="74" customFormat="1">
      <c r="B76" s="338" t="s">
        <v>390</v>
      </c>
      <c r="C76" s="139" t="s">
        <v>450</v>
      </c>
      <c r="D76" s="412"/>
      <c r="E76" s="130" t="s">
        <v>140</v>
      </c>
      <c r="F76" s="167">
        <f>_xlfn.XLOOKUP(K76,[1]VIII_CII_A_3_local4!$AI:$AI,[1]VIII_CII_A_3_local4!$T:$T)</f>
        <v>1.2234214749295773</v>
      </c>
      <c r="G76" s="32"/>
      <c r="H76" s="30"/>
      <c r="I76" s="30"/>
      <c r="K76" s="769" t="s">
        <v>2246</v>
      </c>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8"/>
      <c r="HA76" s="8"/>
      <c r="HB76" s="8"/>
      <c r="HC76" s="8"/>
      <c r="HD76" s="8"/>
      <c r="HE76" s="8"/>
      <c r="HF76" s="8"/>
      <c r="HG76" s="8"/>
      <c r="HH76" s="8"/>
      <c r="HI76" s="8"/>
      <c r="HJ76" s="8"/>
      <c r="HK76" s="8"/>
      <c r="HL76" s="8"/>
      <c r="HM76" s="8"/>
    </row>
    <row r="77" spans="1:221" s="74" customFormat="1">
      <c r="B77" s="338" t="s">
        <v>391</v>
      </c>
      <c r="C77" s="139" t="s">
        <v>451</v>
      </c>
      <c r="D77" s="412"/>
      <c r="E77" s="130" t="s">
        <v>140</v>
      </c>
      <c r="F77" s="167">
        <f>_xlfn.XLOOKUP(K77,[1]VIII_CII_A_3_local4!$AI:$AI,[1]VIII_CII_A_3_local4!$T:$T)</f>
        <v>1.2234214749295773</v>
      </c>
      <c r="G77" s="707"/>
      <c r="H77" s="30"/>
      <c r="J77" s="30"/>
      <c r="K77" s="769" t="s">
        <v>2247</v>
      </c>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8"/>
      <c r="HA77" s="8"/>
      <c r="HB77" s="8"/>
      <c r="HC77" s="8"/>
      <c r="HD77" s="8"/>
      <c r="HE77" s="8"/>
      <c r="HF77" s="8"/>
      <c r="HG77" s="8"/>
      <c r="HH77" s="8"/>
      <c r="HI77" s="8"/>
      <c r="HJ77" s="8"/>
      <c r="HK77" s="8"/>
      <c r="HL77" s="8"/>
      <c r="HM77" s="8"/>
    </row>
    <row r="78" spans="1:221" s="74" customFormat="1">
      <c r="B78" s="338" t="s">
        <v>392</v>
      </c>
      <c r="C78" s="139" t="s">
        <v>452</v>
      </c>
      <c r="D78" s="412"/>
      <c r="E78" s="130" t="s">
        <v>140</v>
      </c>
      <c r="F78" s="167">
        <f>_xlfn.XLOOKUP(K78,[1]VIII_CII_A_3_local4!$AI:$AI,[1]VIII_CII_A_3_local4!$T:$T)</f>
        <v>1.2163602889338716</v>
      </c>
      <c r="G78" s="119"/>
      <c r="H78" s="119"/>
      <c r="I78" s="119"/>
      <c r="J78" s="119"/>
      <c r="K78" s="769" t="s">
        <v>2248</v>
      </c>
      <c r="L78" s="119"/>
      <c r="M78" s="119"/>
      <c r="N78" s="119"/>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8"/>
      <c r="HA78" s="8"/>
      <c r="HB78" s="8"/>
      <c r="HC78" s="8"/>
      <c r="HD78" s="8"/>
      <c r="HE78" s="8"/>
      <c r="HF78" s="8"/>
      <c r="HG78" s="8"/>
      <c r="HH78" s="8"/>
      <c r="HI78" s="8"/>
      <c r="HJ78" s="8"/>
      <c r="HK78" s="8"/>
      <c r="HL78" s="8"/>
      <c r="HM78" s="8"/>
    </row>
    <row r="79" spans="1:221" s="74" customFormat="1">
      <c r="B79" s="338" t="s">
        <v>393</v>
      </c>
      <c r="C79" s="139" t="s">
        <v>453</v>
      </c>
      <c r="D79" s="412"/>
      <c r="E79" s="130" t="s">
        <v>140</v>
      </c>
      <c r="F79" s="167">
        <f>_xlfn.XLOOKUP(K79,[1]VIII_CII_A_3_local4!$AI:$AI,[1]VIII_CII_A_3_local4!$T:$T)</f>
        <v>1.2163602889338716</v>
      </c>
      <c r="G79" s="32"/>
      <c r="H79" s="30"/>
      <c r="I79" s="30"/>
      <c r="K79" s="769" t="s">
        <v>2249</v>
      </c>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8"/>
      <c r="HA79" s="8"/>
      <c r="HB79" s="8"/>
      <c r="HC79" s="8"/>
      <c r="HD79" s="8"/>
      <c r="HE79" s="8"/>
      <c r="HF79" s="8"/>
      <c r="HG79" s="8"/>
      <c r="HH79" s="8"/>
      <c r="HI79" s="8"/>
      <c r="HJ79" s="8"/>
      <c r="HK79" s="8"/>
      <c r="HL79" s="8"/>
      <c r="HM79" s="8"/>
    </row>
    <row r="80" spans="1:221">
      <c r="A80" s="30"/>
      <c r="B80" s="30" t="s">
        <v>10</v>
      </c>
    </row>
    <row r="81" spans="1:9">
      <c r="A81" s="30"/>
      <c r="B81" s="1733" t="s">
        <v>2475</v>
      </c>
      <c r="C81" s="1733"/>
      <c r="D81" s="1733"/>
      <c r="E81" s="1733"/>
      <c r="F81" s="1733"/>
    </row>
    <row r="82" spans="1:9" ht="29.1" customHeight="1">
      <c r="A82" s="30"/>
      <c r="B82" s="1704" t="s">
        <v>2553</v>
      </c>
      <c r="C82" s="1704"/>
      <c r="D82" s="1704"/>
      <c r="E82" s="1704"/>
      <c r="F82" s="1704"/>
      <c r="H82" s="32"/>
      <c r="I82" s="32"/>
    </row>
    <row r="83" spans="1:9" ht="25.35" customHeight="1">
      <c r="A83" s="30"/>
      <c r="B83" s="1486" t="s">
        <v>2666</v>
      </c>
      <c r="C83" s="1486"/>
      <c r="D83" s="1486"/>
      <c r="E83" s="1486"/>
      <c r="F83" s="1486"/>
    </row>
  </sheetData>
  <mergeCells count="49">
    <mergeCell ref="C60:C63"/>
    <mergeCell ref="C64:C65"/>
    <mergeCell ref="B82:F82"/>
    <mergeCell ref="B83:F83"/>
    <mergeCell ref="B81:F81"/>
    <mergeCell ref="C67:C69"/>
    <mergeCell ref="B67:B69"/>
    <mergeCell ref="B64:B65"/>
    <mergeCell ref="B60:B63"/>
    <mergeCell ref="B66:F66"/>
    <mergeCell ref="B70:F70"/>
    <mergeCell ref="B54:B55"/>
    <mergeCell ref="B56:B57"/>
    <mergeCell ref="C43:C44"/>
    <mergeCell ref="C45:C46"/>
    <mergeCell ref="C49:C50"/>
    <mergeCell ref="C56:C57"/>
    <mergeCell ref="C18:C20"/>
    <mergeCell ref="B18:B20"/>
    <mergeCell ref="B21:B24"/>
    <mergeCell ref="C21:C24"/>
    <mergeCell ref="C29:C32"/>
    <mergeCell ref="B29:B32"/>
    <mergeCell ref="C33:C36"/>
    <mergeCell ref="B33:B36"/>
    <mergeCell ref="B25:B28"/>
    <mergeCell ref="C25:C28"/>
    <mergeCell ref="B58:B59"/>
    <mergeCell ref="C47:C48"/>
    <mergeCell ref="C54:C55"/>
    <mergeCell ref="C58:C59"/>
    <mergeCell ref="B40:B42"/>
    <mergeCell ref="C37:C39"/>
    <mergeCell ref="B37:B39"/>
    <mergeCell ref="B43:B44"/>
    <mergeCell ref="B45:B46"/>
    <mergeCell ref="C40:C42"/>
    <mergeCell ref="B47:B48"/>
    <mergeCell ref="B49:B50"/>
    <mergeCell ref="A1:G1"/>
    <mergeCell ref="A4:G4"/>
    <mergeCell ref="A5:G5"/>
    <mergeCell ref="B17:E17"/>
    <mergeCell ref="F8:F9"/>
    <mergeCell ref="B8:B9"/>
    <mergeCell ref="D8:D9"/>
    <mergeCell ref="E8:E9"/>
    <mergeCell ref="C8:C9"/>
    <mergeCell ref="B10:E10"/>
  </mergeCells>
  <pageMargins left="0.51181102362204722" right="0.19685039370078741" top="0.47244094488188981" bottom="0.51181102362204722" header="0.31496062992125984" footer="0.31496062992125984"/>
  <pageSetup paperSize="9" scale="65" firstPageNumber="154" fitToWidth="0" orientation="portrait" useFirstPageNumber="1" r:id="rId1"/>
  <headerFooter>
    <oddHeader>&amp;CDRAFT</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aie36">
    <tabColor rgb="FFFFC000"/>
  </sheetPr>
  <dimension ref="B1:Q88"/>
  <sheetViews>
    <sheetView topLeftCell="A14" zoomScale="85" zoomScaleNormal="85" workbookViewId="0">
      <selection activeCell="M43" sqref="M1:M1048576"/>
    </sheetView>
  </sheetViews>
  <sheetFormatPr defaultColWidth="7.42578125" defaultRowHeight="12.75"/>
  <cols>
    <col min="1" max="1" width="7.42578125" style="8"/>
    <col min="2" max="2" width="4" style="8" customWidth="1"/>
    <col min="3" max="3" width="50.140625" style="8" customWidth="1"/>
    <col min="4" max="4" width="17.7109375" style="8" customWidth="1"/>
    <col min="5" max="5" width="8.28515625" style="127" customWidth="1"/>
    <col min="6" max="6" width="10.7109375" style="8" customWidth="1"/>
    <col min="7" max="7" width="11.42578125" style="8" customWidth="1"/>
    <col min="8" max="12" width="9.140625" style="8" customWidth="1"/>
    <col min="13" max="13" width="9.140625" style="8" hidden="1" customWidth="1"/>
    <col min="14" max="205" width="9.140625" style="8" customWidth="1"/>
    <col min="206" max="206" width="3.140625" style="8" customWidth="1"/>
    <col min="207" max="207" width="48.28515625" style="8" customWidth="1"/>
    <col min="208" max="208" width="8.42578125" style="8" customWidth="1"/>
    <col min="209" max="209" width="7.28515625" style="8" customWidth="1"/>
    <col min="210" max="211" width="7.42578125" style="8" customWidth="1"/>
    <col min="212" max="212" width="7.28515625" style="8" customWidth="1"/>
    <col min="213" max="226" width="7.42578125" style="8"/>
    <col min="227" max="227" width="4" style="8" customWidth="1"/>
    <col min="228" max="228" width="34" style="8" customWidth="1"/>
    <col min="229" max="235" width="7.42578125" style="8" customWidth="1"/>
    <col min="236" max="461" width="9.140625" style="8" customWidth="1"/>
    <col min="462" max="462" width="3.140625" style="8" customWidth="1"/>
    <col min="463" max="463" width="48.28515625" style="8" customWidth="1"/>
    <col min="464" max="464" width="8.42578125" style="8" customWidth="1"/>
    <col min="465" max="465" width="7.28515625" style="8" customWidth="1"/>
    <col min="466" max="467" width="7.42578125" style="8" customWidth="1"/>
    <col min="468" max="468" width="7.28515625" style="8" customWidth="1"/>
    <col min="469" max="482" width="7.42578125" style="8"/>
    <col min="483" max="483" width="4" style="8" customWidth="1"/>
    <col min="484" max="484" width="34" style="8" customWidth="1"/>
    <col min="485" max="491" width="7.42578125" style="8" customWidth="1"/>
    <col min="492" max="717" width="9.140625" style="8" customWidth="1"/>
    <col min="718" max="718" width="3.140625" style="8" customWidth="1"/>
    <col min="719" max="719" width="48.28515625" style="8" customWidth="1"/>
    <col min="720" max="720" width="8.42578125" style="8" customWidth="1"/>
    <col min="721" max="721" width="7.28515625" style="8" customWidth="1"/>
    <col min="722" max="723" width="7.42578125" style="8" customWidth="1"/>
    <col min="724" max="724" width="7.28515625" style="8" customWidth="1"/>
    <col min="725" max="738" width="7.42578125" style="8"/>
    <col min="739" max="739" width="4" style="8" customWidth="1"/>
    <col min="740" max="740" width="34" style="8" customWidth="1"/>
    <col min="741" max="747" width="7.42578125" style="8" customWidth="1"/>
    <col min="748" max="973" width="9.140625" style="8" customWidth="1"/>
    <col min="974" max="974" width="3.140625" style="8" customWidth="1"/>
    <col min="975" max="975" width="48.28515625" style="8" customWidth="1"/>
    <col min="976" max="976" width="8.42578125" style="8" customWidth="1"/>
    <col min="977" max="977" width="7.28515625" style="8" customWidth="1"/>
    <col min="978" max="979" width="7.42578125" style="8" customWidth="1"/>
    <col min="980" max="980" width="7.28515625" style="8" customWidth="1"/>
    <col min="981" max="994" width="7.42578125" style="8"/>
    <col min="995" max="995" width="4" style="8" customWidth="1"/>
    <col min="996" max="996" width="34" style="8" customWidth="1"/>
    <col min="997" max="1003" width="7.42578125" style="8" customWidth="1"/>
    <col min="1004" max="1229" width="9.140625" style="8" customWidth="1"/>
    <col min="1230" max="1230" width="3.140625" style="8" customWidth="1"/>
    <col min="1231" max="1231" width="48.28515625" style="8" customWidth="1"/>
    <col min="1232" max="1232" width="8.42578125" style="8" customWidth="1"/>
    <col min="1233" max="1233" width="7.28515625" style="8" customWidth="1"/>
    <col min="1234" max="1235" width="7.42578125" style="8" customWidth="1"/>
    <col min="1236" max="1236" width="7.28515625" style="8" customWidth="1"/>
    <col min="1237" max="1250" width="7.42578125" style="8"/>
    <col min="1251" max="1251" width="4" style="8" customWidth="1"/>
    <col min="1252" max="1252" width="34" style="8" customWidth="1"/>
    <col min="1253" max="1259" width="7.42578125" style="8" customWidth="1"/>
    <col min="1260" max="1485" width="9.140625" style="8" customWidth="1"/>
    <col min="1486" max="1486" width="3.140625" style="8" customWidth="1"/>
    <col min="1487" max="1487" width="48.28515625" style="8" customWidth="1"/>
    <col min="1488" max="1488" width="8.42578125" style="8" customWidth="1"/>
    <col min="1489" max="1489" width="7.28515625" style="8" customWidth="1"/>
    <col min="1490" max="1491" width="7.42578125" style="8" customWidth="1"/>
    <col min="1492" max="1492" width="7.28515625" style="8" customWidth="1"/>
    <col min="1493" max="1506" width="7.42578125" style="8"/>
    <col min="1507" max="1507" width="4" style="8" customWidth="1"/>
    <col min="1508" max="1508" width="34" style="8" customWidth="1"/>
    <col min="1509" max="1515" width="7.42578125" style="8" customWidth="1"/>
    <col min="1516" max="1741" width="9.140625" style="8" customWidth="1"/>
    <col min="1742" max="1742" width="3.140625" style="8" customWidth="1"/>
    <col min="1743" max="1743" width="48.28515625" style="8" customWidth="1"/>
    <col min="1744" max="1744" width="8.42578125" style="8" customWidth="1"/>
    <col min="1745" max="1745" width="7.28515625" style="8" customWidth="1"/>
    <col min="1746" max="1747" width="7.42578125" style="8" customWidth="1"/>
    <col min="1748" max="1748" width="7.28515625" style="8" customWidth="1"/>
    <col min="1749" max="1762" width="7.42578125" style="8"/>
    <col min="1763" max="1763" width="4" style="8" customWidth="1"/>
    <col min="1764" max="1764" width="34" style="8" customWidth="1"/>
    <col min="1765" max="1771" width="7.42578125" style="8" customWidth="1"/>
    <col min="1772" max="1997" width="9.140625" style="8" customWidth="1"/>
    <col min="1998" max="1998" width="3.140625" style="8" customWidth="1"/>
    <col min="1999" max="1999" width="48.28515625" style="8" customWidth="1"/>
    <col min="2000" max="2000" width="8.42578125" style="8" customWidth="1"/>
    <col min="2001" max="2001" width="7.28515625" style="8" customWidth="1"/>
    <col min="2002" max="2003" width="7.42578125" style="8" customWidth="1"/>
    <col min="2004" max="2004" width="7.28515625" style="8" customWidth="1"/>
    <col min="2005" max="2018" width="7.42578125" style="8"/>
    <col min="2019" max="2019" width="4" style="8" customWidth="1"/>
    <col min="2020" max="2020" width="34" style="8" customWidth="1"/>
    <col min="2021" max="2027" width="7.42578125" style="8" customWidth="1"/>
    <col min="2028" max="2253" width="9.140625" style="8" customWidth="1"/>
    <col min="2254" max="2254" width="3.140625" style="8" customWidth="1"/>
    <col min="2255" max="2255" width="48.28515625" style="8" customWidth="1"/>
    <col min="2256" max="2256" width="8.42578125" style="8" customWidth="1"/>
    <col min="2257" max="2257" width="7.28515625" style="8" customWidth="1"/>
    <col min="2258" max="2259" width="7.42578125" style="8" customWidth="1"/>
    <col min="2260" max="2260" width="7.28515625" style="8" customWidth="1"/>
    <col min="2261" max="2274" width="7.42578125" style="8"/>
    <col min="2275" max="2275" width="4" style="8" customWidth="1"/>
    <col min="2276" max="2276" width="34" style="8" customWidth="1"/>
    <col min="2277" max="2283" width="7.42578125" style="8" customWidth="1"/>
    <col min="2284" max="2509" width="9.140625" style="8" customWidth="1"/>
    <col min="2510" max="2510" width="3.140625" style="8" customWidth="1"/>
    <col min="2511" max="2511" width="48.28515625" style="8" customWidth="1"/>
    <col min="2512" max="2512" width="8.42578125" style="8" customWidth="1"/>
    <col min="2513" max="2513" width="7.28515625" style="8" customWidth="1"/>
    <col min="2514" max="2515" width="7.42578125" style="8" customWidth="1"/>
    <col min="2516" max="2516" width="7.28515625" style="8" customWidth="1"/>
    <col min="2517" max="2530" width="7.42578125" style="8"/>
    <col min="2531" max="2531" width="4" style="8" customWidth="1"/>
    <col min="2532" max="2532" width="34" style="8" customWidth="1"/>
    <col min="2533" max="2539" width="7.42578125" style="8" customWidth="1"/>
    <col min="2540" max="2765" width="9.140625" style="8" customWidth="1"/>
    <col min="2766" max="2766" width="3.140625" style="8" customWidth="1"/>
    <col min="2767" max="2767" width="48.28515625" style="8" customWidth="1"/>
    <col min="2768" max="2768" width="8.42578125" style="8" customWidth="1"/>
    <col min="2769" max="2769" width="7.28515625" style="8" customWidth="1"/>
    <col min="2770" max="2771" width="7.42578125" style="8" customWidth="1"/>
    <col min="2772" max="2772" width="7.28515625" style="8" customWidth="1"/>
    <col min="2773" max="2786" width="7.42578125" style="8"/>
    <col min="2787" max="2787" width="4" style="8" customWidth="1"/>
    <col min="2788" max="2788" width="34" style="8" customWidth="1"/>
    <col min="2789" max="2795" width="7.42578125" style="8" customWidth="1"/>
    <col min="2796" max="3021" width="9.140625" style="8" customWidth="1"/>
    <col min="3022" max="3022" width="3.140625" style="8" customWidth="1"/>
    <col min="3023" max="3023" width="48.28515625" style="8" customWidth="1"/>
    <col min="3024" max="3024" width="8.42578125" style="8" customWidth="1"/>
    <col min="3025" max="3025" width="7.28515625" style="8" customWidth="1"/>
    <col min="3026" max="3027" width="7.42578125" style="8" customWidth="1"/>
    <col min="3028" max="3028" width="7.28515625" style="8" customWidth="1"/>
    <col min="3029" max="3042" width="7.42578125" style="8"/>
    <col min="3043" max="3043" width="4" style="8" customWidth="1"/>
    <col min="3044" max="3044" width="34" style="8" customWidth="1"/>
    <col min="3045" max="3051" width="7.42578125" style="8" customWidth="1"/>
    <col min="3052" max="3277" width="9.140625" style="8" customWidth="1"/>
    <col min="3278" max="3278" width="3.140625" style="8" customWidth="1"/>
    <col min="3279" max="3279" width="48.28515625" style="8" customWidth="1"/>
    <col min="3280" max="3280" width="8.42578125" style="8" customWidth="1"/>
    <col min="3281" max="3281" width="7.28515625" style="8" customWidth="1"/>
    <col min="3282" max="3283" width="7.42578125" style="8" customWidth="1"/>
    <col min="3284" max="3284" width="7.28515625" style="8" customWidth="1"/>
    <col min="3285" max="3298" width="7.42578125" style="8"/>
    <col min="3299" max="3299" width="4" style="8" customWidth="1"/>
    <col min="3300" max="3300" width="34" style="8" customWidth="1"/>
    <col min="3301" max="3307" width="7.42578125" style="8" customWidth="1"/>
    <col min="3308" max="3533" width="9.140625" style="8" customWidth="1"/>
    <col min="3534" max="3534" width="3.140625" style="8" customWidth="1"/>
    <col min="3535" max="3535" width="48.28515625" style="8" customWidth="1"/>
    <col min="3536" max="3536" width="8.42578125" style="8" customWidth="1"/>
    <col min="3537" max="3537" width="7.28515625" style="8" customWidth="1"/>
    <col min="3538" max="3539" width="7.42578125" style="8" customWidth="1"/>
    <col min="3540" max="3540" width="7.28515625" style="8" customWidth="1"/>
    <col min="3541" max="3554" width="7.42578125" style="8"/>
    <col min="3555" max="3555" width="4" style="8" customWidth="1"/>
    <col min="3556" max="3556" width="34" style="8" customWidth="1"/>
    <col min="3557" max="3563" width="7.42578125" style="8" customWidth="1"/>
    <col min="3564" max="3789" width="9.140625" style="8" customWidth="1"/>
    <col min="3790" max="3790" width="3.140625" style="8" customWidth="1"/>
    <col min="3791" max="3791" width="48.28515625" style="8" customWidth="1"/>
    <col min="3792" max="3792" width="8.42578125" style="8" customWidth="1"/>
    <col min="3793" max="3793" width="7.28515625" style="8" customWidth="1"/>
    <col min="3794" max="3795" width="7.42578125" style="8" customWidth="1"/>
    <col min="3796" max="3796" width="7.28515625" style="8" customWidth="1"/>
    <col min="3797" max="3810" width="7.42578125" style="8"/>
    <col min="3811" max="3811" width="4" style="8" customWidth="1"/>
    <col min="3812" max="3812" width="34" style="8" customWidth="1"/>
    <col min="3813" max="3819" width="7.42578125" style="8" customWidth="1"/>
    <col min="3820" max="4045" width="9.140625" style="8" customWidth="1"/>
    <col min="4046" max="4046" width="3.140625" style="8" customWidth="1"/>
    <col min="4047" max="4047" width="48.28515625" style="8" customWidth="1"/>
    <col min="4048" max="4048" width="8.42578125" style="8" customWidth="1"/>
    <col min="4049" max="4049" width="7.28515625" style="8" customWidth="1"/>
    <col min="4050" max="4051" width="7.42578125" style="8" customWidth="1"/>
    <col min="4052" max="4052" width="7.28515625" style="8" customWidth="1"/>
    <col min="4053" max="4066" width="7.42578125" style="8"/>
    <col min="4067" max="4067" width="4" style="8" customWidth="1"/>
    <col min="4068" max="4068" width="34" style="8" customWidth="1"/>
    <col min="4069" max="4075" width="7.42578125" style="8" customWidth="1"/>
    <col min="4076" max="4301" width="9.140625" style="8" customWidth="1"/>
    <col min="4302" max="4302" width="3.140625" style="8" customWidth="1"/>
    <col min="4303" max="4303" width="48.28515625" style="8" customWidth="1"/>
    <col min="4304" max="4304" width="8.42578125" style="8" customWidth="1"/>
    <col min="4305" max="4305" width="7.28515625" style="8" customWidth="1"/>
    <col min="4306" max="4307" width="7.42578125" style="8" customWidth="1"/>
    <col min="4308" max="4308" width="7.28515625" style="8" customWidth="1"/>
    <col min="4309" max="4322" width="7.42578125" style="8"/>
    <col min="4323" max="4323" width="4" style="8" customWidth="1"/>
    <col min="4324" max="4324" width="34" style="8" customWidth="1"/>
    <col min="4325" max="4331" width="7.42578125" style="8" customWidth="1"/>
    <col min="4332" max="4557" width="9.140625" style="8" customWidth="1"/>
    <col min="4558" max="4558" width="3.140625" style="8" customWidth="1"/>
    <col min="4559" max="4559" width="48.28515625" style="8" customWidth="1"/>
    <col min="4560" max="4560" width="8.42578125" style="8" customWidth="1"/>
    <col min="4561" max="4561" width="7.28515625" style="8" customWidth="1"/>
    <col min="4562" max="4563" width="7.42578125" style="8" customWidth="1"/>
    <col min="4564" max="4564" width="7.28515625" style="8" customWidth="1"/>
    <col min="4565" max="4578" width="7.42578125" style="8"/>
    <col min="4579" max="4579" width="4" style="8" customWidth="1"/>
    <col min="4580" max="4580" width="34" style="8" customWidth="1"/>
    <col min="4581" max="4587" width="7.42578125" style="8" customWidth="1"/>
    <col min="4588" max="4813" width="9.140625" style="8" customWidth="1"/>
    <col min="4814" max="4814" width="3.140625" style="8" customWidth="1"/>
    <col min="4815" max="4815" width="48.28515625" style="8" customWidth="1"/>
    <col min="4816" max="4816" width="8.42578125" style="8" customWidth="1"/>
    <col min="4817" max="4817" width="7.28515625" style="8" customWidth="1"/>
    <col min="4818" max="4819" width="7.42578125" style="8" customWidth="1"/>
    <col min="4820" max="4820" width="7.28515625" style="8" customWidth="1"/>
    <col min="4821" max="4834" width="7.42578125" style="8"/>
    <col min="4835" max="4835" width="4" style="8" customWidth="1"/>
    <col min="4836" max="4836" width="34" style="8" customWidth="1"/>
    <col min="4837" max="4843" width="7.42578125" style="8" customWidth="1"/>
    <col min="4844" max="5069" width="9.140625" style="8" customWidth="1"/>
    <col min="5070" max="5070" width="3.140625" style="8" customWidth="1"/>
    <col min="5071" max="5071" width="48.28515625" style="8" customWidth="1"/>
    <col min="5072" max="5072" width="8.42578125" style="8" customWidth="1"/>
    <col min="5073" max="5073" width="7.28515625" style="8" customWidth="1"/>
    <col min="5074" max="5075" width="7.42578125" style="8" customWidth="1"/>
    <col min="5076" max="5076" width="7.28515625" style="8" customWidth="1"/>
    <col min="5077" max="5090" width="7.42578125" style="8"/>
    <col min="5091" max="5091" width="4" style="8" customWidth="1"/>
    <col min="5092" max="5092" width="34" style="8" customWidth="1"/>
    <col min="5093" max="5099" width="7.42578125" style="8" customWidth="1"/>
    <col min="5100" max="5325" width="9.140625" style="8" customWidth="1"/>
    <col min="5326" max="5326" width="3.140625" style="8" customWidth="1"/>
    <col min="5327" max="5327" width="48.28515625" style="8" customWidth="1"/>
    <col min="5328" max="5328" width="8.42578125" style="8" customWidth="1"/>
    <col min="5329" max="5329" width="7.28515625" style="8" customWidth="1"/>
    <col min="5330" max="5331" width="7.42578125" style="8" customWidth="1"/>
    <col min="5332" max="5332" width="7.28515625" style="8" customWidth="1"/>
    <col min="5333" max="5346" width="7.42578125" style="8"/>
    <col min="5347" max="5347" width="4" style="8" customWidth="1"/>
    <col min="5348" max="5348" width="34" style="8" customWidth="1"/>
    <col min="5349" max="5355" width="7.42578125" style="8" customWidth="1"/>
    <col min="5356" max="5581" width="9.140625" style="8" customWidth="1"/>
    <col min="5582" max="5582" width="3.140625" style="8" customWidth="1"/>
    <col min="5583" max="5583" width="48.28515625" style="8" customWidth="1"/>
    <col min="5584" max="5584" width="8.42578125" style="8" customWidth="1"/>
    <col min="5585" max="5585" width="7.28515625" style="8" customWidth="1"/>
    <col min="5586" max="5587" width="7.42578125" style="8" customWidth="1"/>
    <col min="5588" max="5588" width="7.28515625" style="8" customWidth="1"/>
    <col min="5589" max="5602" width="7.42578125" style="8"/>
    <col min="5603" max="5603" width="4" style="8" customWidth="1"/>
    <col min="5604" max="5604" width="34" style="8" customWidth="1"/>
    <col min="5605" max="5611" width="7.42578125" style="8" customWidth="1"/>
    <col min="5612" max="5837" width="9.140625" style="8" customWidth="1"/>
    <col min="5838" max="5838" width="3.140625" style="8" customWidth="1"/>
    <col min="5839" max="5839" width="48.28515625" style="8" customWidth="1"/>
    <col min="5840" max="5840" width="8.42578125" style="8" customWidth="1"/>
    <col min="5841" max="5841" width="7.28515625" style="8" customWidth="1"/>
    <col min="5842" max="5843" width="7.42578125" style="8" customWidth="1"/>
    <col min="5844" max="5844" width="7.28515625" style="8" customWidth="1"/>
    <col min="5845" max="5858" width="7.42578125" style="8"/>
    <col min="5859" max="5859" width="4" style="8" customWidth="1"/>
    <col min="5860" max="5860" width="34" style="8" customWidth="1"/>
    <col min="5861" max="5867" width="7.42578125" style="8" customWidth="1"/>
    <col min="5868" max="6093" width="9.140625" style="8" customWidth="1"/>
    <col min="6094" max="6094" width="3.140625" style="8" customWidth="1"/>
    <col min="6095" max="6095" width="48.28515625" style="8" customWidth="1"/>
    <col min="6096" max="6096" width="8.42578125" style="8" customWidth="1"/>
    <col min="6097" max="6097" width="7.28515625" style="8" customWidth="1"/>
    <col min="6098" max="6099" width="7.42578125" style="8" customWidth="1"/>
    <col min="6100" max="6100" width="7.28515625" style="8" customWidth="1"/>
    <col min="6101" max="6114" width="7.42578125" style="8"/>
    <col min="6115" max="6115" width="4" style="8" customWidth="1"/>
    <col min="6116" max="6116" width="34" style="8" customWidth="1"/>
    <col min="6117" max="6123" width="7.42578125" style="8" customWidth="1"/>
    <col min="6124" max="6349" width="9.140625" style="8" customWidth="1"/>
    <col min="6350" max="6350" width="3.140625" style="8" customWidth="1"/>
    <col min="6351" max="6351" width="48.28515625" style="8" customWidth="1"/>
    <col min="6352" max="6352" width="8.42578125" style="8" customWidth="1"/>
    <col min="6353" max="6353" width="7.28515625" style="8" customWidth="1"/>
    <col min="6354" max="6355" width="7.42578125" style="8" customWidth="1"/>
    <col min="6356" max="6356" width="7.28515625" style="8" customWidth="1"/>
    <col min="6357" max="6370" width="7.42578125" style="8"/>
    <col min="6371" max="6371" width="4" style="8" customWidth="1"/>
    <col min="6372" max="6372" width="34" style="8" customWidth="1"/>
    <col min="6373" max="6379" width="7.42578125" style="8" customWidth="1"/>
    <col min="6380" max="6605" width="9.140625" style="8" customWidth="1"/>
    <col min="6606" max="6606" width="3.140625" style="8" customWidth="1"/>
    <col min="6607" max="6607" width="48.28515625" style="8" customWidth="1"/>
    <col min="6608" max="6608" width="8.42578125" style="8" customWidth="1"/>
    <col min="6609" max="6609" width="7.28515625" style="8" customWidth="1"/>
    <col min="6610" max="6611" width="7.42578125" style="8" customWidth="1"/>
    <col min="6612" max="6612" width="7.28515625" style="8" customWidth="1"/>
    <col min="6613" max="6626" width="7.42578125" style="8"/>
    <col min="6627" max="6627" width="4" style="8" customWidth="1"/>
    <col min="6628" max="6628" width="34" style="8" customWidth="1"/>
    <col min="6629" max="6635" width="7.42578125" style="8" customWidth="1"/>
    <col min="6636" max="6861" width="9.140625" style="8" customWidth="1"/>
    <col min="6862" max="6862" width="3.140625" style="8" customWidth="1"/>
    <col min="6863" max="6863" width="48.28515625" style="8" customWidth="1"/>
    <col min="6864" max="6864" width="8.42578125" style="8" customWidth="1"/>
    <col min="6865" max="6865" width="7.28515625" style="8" customWidth="1"/>
    <col min="6866" max="6867" width="7.42578125" style="8" customWidth="1"/>
    <col min="6868" max="6868" width="7.28515625" style="8" customWidth="1"/>
    <col min="6869" max="6882" width="7.42578125" style="8"/>
    <col min="6883" max="6883" width="4" style="8" customWidth="1"/>
    <col min="6884" max="6884" width="34" style="8" customWidth="1"/>
    <col min="6885" max="6891" width="7.42578125" style="8" customWidth="1"/>
    <col min="6892" max="7117" width="9.140625" style="8" customWidth="1"/>
    <col min="7118" max="7118" width="3.140625" style="8" customWidth="1"/>
    <col min="7119" max="7119" width="48.28515625" style="8" customWidth="1"/>
    <col min="7120" max="7120" width="8.42578125" style="8" customWidth="1"/>
    <col min="7121" max="7121" width="7.28515625" style="8" customWidth="1"/>
    <col min="7122" max="7123" width="7.42578125" style="8" customWidth="1"/>
    <col min="7124" max="7124" width="7.28515625" style="8" customWidth="1"/>
    <col min="7125" max="7138" width="7.42578125" style="8"/>
    <col min="7139" max="7139" width="4" style="8" customWidth="1"/>
    <col min="7140" max="7140" width="34" style="8" customWidth="1"/>
    <col min="7141" max="7147" width="7.42578125" style="8" customWidth="1"/>
    <col min="7148" max="7373" width="9.140625" style="8" customWidth="1"/>
    <col min="7374" max="7374" width="3.140625" style="8" customWidth="1"/>
    <col min="7375" max="7375" width="48.28515625" style="8" customWidth="1"/>
    <col min="7376" max="7376" width="8.42578125" style="8" customWidth="1"/>
    <col min="7377" max="7377" width="7.28515625" style="8" customWidth="1"/>
    <col min="7378" max="7379" width="7.42578125" style="8" customWidth="1"/>
    <col min="7380" max="7380" width="7.28515625" style="8" customWidth="1"/>
    <col min="7381" max="7394" width="7.42578125" style="8"/>
    <col min="7395" max="7395" width="4" style="8" customWidth="1"/>
    <col min="7396" max="7396" width="34" style="8" customWidth="1"/>
    <col min="7397" max="7403" width="7.42578125" style="8" customWidth="1"/>
    <col min="7404" max="7629" width="9.140625" style="8" customWidth="1"/>
    <col min="7630" max="7630" width="3.140625" style="8" customWidth="1"/>
    <col min="7631" max="7631" width="48.28515625" style="8" customWidth="1"/>
    <col min="7632" max="7632" width="8.42578125" style="8" customWidth="1"/>
    <col min="7633" max="7633" width="7.28515625" style="8" customWidth="1"/>
    <col min="7634" max="7635" width="7.42578125" style="8" customWidth="1"/>
    <col min="7636" max="7636" width="7.28515625" style="8" customWidth="1"/>
    <col min="7637" max="7650" width="7.42578125" style="8"/>
    <col min="7651" max="7651" width="4" style="8" customWidth="1"/>
    <col min="7652" max="7652" width="34" style="8" customWidth="1"/>
    <col min="7653" max="7659" width="7.42578125" style="8" customWidth="1"/>
    <col min="7660" max="7885" width="9.140625" style="8" customWidth="1"/>
    <col min="7886" max="7886" width="3.140625" style="8" customWidth="1"/>
    <col min="7887" max="7887" width="48.28515625" style="8" customWidth="1"/>
    <col min="7888" max="7888" width="8.42578125" style="8" customWidth="1"/>
    <col min="7889" max="7889" width="7.28515625" style="8" customWidth="1"/>
    <col min="7890" max="7891" width="7.42578125" style="8" customWidth="1"/>
    <col min="7892" max="7892" width="7.28515625" style="8" customWidth="1"/>
    <col min="7893" max="7906" width="7.42578125" style="8"/>
    <col min="7907" max="7907" width="4" style="8" customWidth="1"/>
    <col min="7908" max="7908" width="34" style="8" customWidth="1"/>
    <col min="7909" max="7915" width="7.42578125" style="8" customWidth="1"/>
    <col min="7916" max="8141" width="9.140625" style="8" customWidth="1"/>
    <col min="8142" max="8142" width="3.140625" style="8" customWidth="1"/>
    <col min="8143" max="8143" width="48.28515625" style="8" customWidth="1"/>
    <col min="8144" max="8144" width="8.42578125" style="8" customWidth="1"/>
    <col min="8145" max="8145" width="7.28515625" style="8" customWidth="1"/>
    <col min="8146" max="8147" width="7.42578125" style="8" customWidth="1"/>
    <col min="8148" max="8148" width="7.28515625" style="8" customWidth="1"/>
    <col min="8149" max="8162" width="7.42578125" style="8"/>
    <col min="8163" max="8163" width="4" style="8" customWidth="1"/>
    <col min="8164" max="8164" width="34" style="8" customWidth="1"/>
    <col min="8165" max="8171" width="7.42578125" style="8" customWidth="1"/>
    <col min="8172" max="8397" width="9.140625" style="8" customWidth="1"/>
    <col min="8398" max="8398" width="3.140625" style="8" customWidth="1"/>
    <col min="8399" max="8399" width="48.28515625" style="8" customWidth="1"/>
    <col min="8400" max="8400" width="8.42578125" style="8" customWidth="1"/>
    <col min="8401" max="8401" width="7.28515625" style="8" customWidth="1"/>
    <col min="8402" max="8403" width="7.42578125" style="8" customWidth="1"/>
    <col min="8404" max="8404" width="7.28515625" style="8" customWidth="1"/>
    <col min="8405" max="8418" width="7.42578125" style="8"/>
    <col min="8419" max="8419" width="4" style="8" customWidth="1"/>
    <col min="8420" max="8420" width="34" style="8" customWidth="1"/>
    <col min="8421" max="8427" width="7.42578125" style="8" customWidth="1"/>
    <col min="8428" max="8653" width="9.140625" style="8" customWidth="1"/>
    <col min="8654" max="8654" width="3.140625" style="8" customWidth="1"/>
    <col min="8655" max="8655" width="48.28515625" style="8" customWidth="1"/>
    <col min="8656" max="8656" width="8.42578125" style="8" customWidth="1"/>
    <col min="8657" max="8657" width="7.28515625" style="8" customWidth="1"/>
    <col min="8658" max="8659" width="7.42578125" style="8" customWidth="1"/>
    <col min="8660" max="8660" width="7.28515625" style="8" customWidth="1"/>
    <col min="8661" max="8674" width="7.42578125" style="8"/>
    <col min="8675" max="8675" width="4" style="8" customWidth="1"/>
    <col min="8676" max="8676" width="34" style="8" customWidth="1"/>
    <col min="8677" max="8683" width="7.42578125" style="8" customWidth="1"/>
    <col min="8684" max="8909" width="9.140625" style="8" customWidth="1"/>
    <col min="8910" max="8910" width="3.140625" style="8" customWidth="1"/>
    <col min="8911" max="8911" width="48.28515625" style="8" customWidth="1"/>
    <col min="8912" max="8912" width="8.42578125" style="8" customWidth="1"/>
    <col min="8913" max="8913" width="7.28515625" style="8" customWidth="1"/>
    <col min="8914" max="8915" width="7.42578125" style="8" customWidth="1"/>
    <col min="8916" max="8916" width="7.28515625" style="8" customWidth="1"/>
    <col min="8917" max="8930" width="7.42578125" style="8"/>
    <col min="8931" max="8931" width="4" style="8" customWidth="1"/>
    <col min="8932" max="8932" width="34" style="8" customWidth="1"/>
    <col min="8933" max="8939" width="7.42578125" style="8" customWidth="1"/>
    <col min="8940" max="9165" width="9.140625" style="8" customWidth="1"/>
    <col min="9166" max="9166" width="3.140625" style="8" customWidth="1"/>
    <col min="9167" max="9167" width="48.28515625" style="8" customWidth="1"/>
    <col min="9168" max="9168" width="8.42578125" style="8" customWidth="1"/>
    <col min="9169" max="9169" width="7.28515625" style="8" customWidth="1"/>
    <col min="9170" max="9171" width="7.42578125" style="8" customWidth="1"/>
    <col min="9172" max="9172" width="7.28515625" style="8" customWidth="1"/>
    <col min="9173" max="9186" width="7.42578125" style="8"/>
    <col min="9187" max="9187" width="4" style="8" customWidth="1"/>
    <col min="9188" max="9188" width="34" style="8" customWidth="1"/>
    <col min="9189" max="9195" width="7.42578125" style="8" customWidth="1"/>
    <col min="9196" max="9421" width="9.140625" style="8" customWidth="1"/>
    <col min="9422" max="9422" width="3.140625" style="8" customWidth="1"/>
    <col min="9423" max="9423" width="48.28515625" style="8" customWidth="1"/>
    <col min="9424" max="9424" width="8.42578125" style="8" customWidth="1"/>
    <col min="9425" max="9425" width="7.28515625" style="8" customWidth="1"/>
    <col min="9426" max="9427" width="7.42578125" style="8" customWidth="1"/>
    <col min="9428" max="9428" width="7.28515625" style="8" customWidth="1"/>
    <col min="9429" max="9442" width="7.42578125" style="8"/>
    <col min="9443" max="9443" width="4" style="8" customWidth="1"/>
    <col min="9444" max="9444" width="34" style="8" customWidth="1"/>
    <col min="9445" max="9451" width="7.42578125" style="8" customWidth="1"/>
    <col min="9452" max="9677" width="9.140625" style="8" customWidth="1"/>
    <col min="9678" max="9678" width="3.140625" style="8" customWidth="1"/>
    <col min="9679" max="9679" width="48.28515625" style="8" customWidth="1"/>
    <col min="9680" max="9680" width="8.42578125" style="8" customWidth="1"/>
    <col min="9681" max="9681" width="7.28515625" style="8" customWidth="1"/>
    <col min="9682" max="9683" width="7.42578125" style="8" customWidth="1"/>
    <col min="9684" max="9684" width="7.28515625" style="8" customWidth="1"/>
    <col min="9685" max="9698" width="7.42578125" style="8"/>
    <col min="9699" max="9699" width="4" style="8" customWidth="1"/>
    <col min="9700" max="9700" width="34" style="8" customWidth="1"/>
    <col min="9701" max="9707" width="7.42578125" style="8" customWidth="1"/>
    <col min="9708" max="9933" width="9.140625" style="8" customWidth="1"/>
    <col min="9934" max="9934" width="3.140625" style="8" customWidth="1"/>
    <col min="9935" max="9935" width="48.28515625" style="8" customWidth="1"/>
    <col min="9936" max="9936" width="8.42578125" style="8" customWidth="1"/>
    <col min="9937" max="9937" width="7.28515625" style="8" customWidth="1"/>
    <col min="9938" max="9939" width="7.42578125" style="8" customWidth="1"/>
    <col min="9940" max="9940" width="7.28515625" style="8" customWidth="1"/>
    <col min="9941" max="9954" width="7.42578125" style="8"/>
    <col min="9955" max="9955" width="4" style="8" customWidth="1"/>
    <col min="9956" max="9956" width="34" style="8" customWidth="1"/>
    <col min="9957" max="9963" width="7.42578125" style="8" customWidth="1"/>
    <col min="9964" max="10189" width="9.140625" style="8" customWidth="1"/>
    <col min="10190" max="10190" width="3.140625" style="8" customWidth="1"/>
    <col min="10191" max="10191" width="48.28515625" style="8" customWidth="1"/>
    <col min="10192" max="10192" width="8.42578125" style="8" customWidth="1"/>
    <col min="10193" max="10193" width="7.28515625" style="8" customWidth="1"/>
    <col min="10194" max="10195" width="7.42578125" style="8" customWidth="1"/>
    <col min="10196" max="10196" width="7.28515625" style="8" customWidth="1"/>
    <col min="10197" max="10210" width="7.42578125" style="8"/>
    <col min="10211" max="10211" width="4" style="8" customWidth="1"/>
    <col min="10212" max="10212" width="34" style="8" customWidth="1"/>
    <col min="10213" max="10219" width="7.42578125" style="8" customWidth="1"/>
    <col min="10220" max="10445" width="9.140625" style="8" customWidth="1"/>
    <col min="10446" max="10446" width="3.140625" style="8" customWidth="1"/>
    <col min="10447" max="10447" width="48.28515625" style="8" customWidth="1"/>
    <col min="10448" max="10448" width="8.42578125" style="8" customWidth="1"/>
    <col min="10449" max="10449" width="7.28515625" style="8" customWidth="1"/>
    <col min="10450" max="10451" width="7.42578125" style="8" customWidth="1"/>
    <col min="10452" max="10452" width="7.28515625" style="8" customWidth="1"/>
    <col min="10453" max="10466" width="7.42578125" style="8"/>
    <col min="10467" max="10467" width="4" style="8" customWidth="1"/>
    <col min="10468" max="10468" width="34" style="8" customWidth="1"/>
    <col min="10469" max="10475" width="7.42578125" style="8" customWidth="1"/>
    <col min="10476" max="10701" width="9.140625" style="8" customWidth="1"/>
    <col min="10702" max="10702" width="3.140625" style="8" customWidth="1"/>
    <col min="10703" max="10703" width="48.28515625" style="8" customWidth="1"/>
    <col min="10704" max="10704" width="8.42578125" style="8" customWidth="1"/>
    <col min="10705" max="10705" width="7.28515625" style="8" customWidth="1"/>
    <col min="10706" max="10707" width="7.42578125" style="8" customWidth="1"/>
    <col min="10708" max="10708" width="7.28515625" style="8" customWidth="1"/>
    <col min="10709" max="10722" width="7.42578125" style="8"/>
    <col min="10723" max="10723" width="4" style="8" customWidth="1"/>
    <col min="10724" max="10724" width="34" style="8" customWidth="1"/>
    <col min="10725" max="10731" width="7.42578125" style="8" customWidth="1"/>
    <col min="10732" max="10957" width="9.140625" style="8" customWidth="1"/>
    <col min="10958" max="10958" width="3.140625" style="8" customWidth="1"/>
    <col min="10959" max="10959" width="48.28515625" style="8" customWidth="1"/>
    <col min="10960" max="10960" width="8.42578125" style="8" customWidth="1"/>
    <col min="10961" max="10961" width="7.28515625" style="8" customWidth="1"/>
    <col min="10962" max="10963" width="7.42578125" style="8" customWidth="1"/>
    <col min="10964" max="10964" width="7.28515625" style="8" customWidth="1"/>
    <col min="10965" max="10978" width="7.42578125" style="8"/>
    <col min="10979" max="10979" width="4" style="8" customWidth="1"/>
    <col min="10980" max="10980" width="34" style="8" customWidth="1"/>
    <col min="10981" max="10987" width="7.42578125" style="8" customWidth="1"/>
    <col min="10988" max="11213" width="9.140625" style="8" customWidth="1"/>
    <col min="11214" max="11214" width="3.140625" style="8" customWidth="1"/>
    <col min="11215" max="11215" width="48.28515625" style="8" customWidth="1"/>
    <col min="11216" max="11216" width="8.42578125" style="8" customWidth="1"/>
    <col min="11217" max="11217" width="7.28515625" style="8" customWidth="1"/>
    <col min="11218" max="11219" width="7.42578125" style="8" customWidth="1"/>
    <col min="11220" max="11220" width="7.28515625" style="8" customWidth="1"/>
    <col min="11221" max="11234" width="7.42578125" style="8"/>
    <col min="11235" max="11235" width="4" style="8" customWidth="1"/>
    <col min="11236" max="11236" width="34" style="8" customWidth="1"/>
    <col min="11237" max="11243" width="7.42578125" style="8" customWidth="1"/>
    <col min="11244" max="11469" width="9.140625" style="8" customWidth="1"/>
    <col min="11470" max="11470" width="3.140625" style="8" customWidth="1"/>
    <col min="11471" max="11471" width="48.28515625" style="8" customWidth="1"/>
    <col min="11472" max="11472" width="8.42578125" style="8" customWidth="1"/>
    <col min="11473" max="11473" width="7.28515625" style="8" customWidth="1"/>
    <col min="11474" max="11475" width="7.42578125" style="8" customWidth="1"/>
    <col min="11476" max="11476" width="7.28515625" style="8" customWidth="1"/>
    <col min="11477" max="11490" width="7.42578125" style="8"/>
    <col min="11491" max="11491" width="4" style="8" customWidth="1"/>
    <col min="11492" max="11492" width="34" style="8" customWidth="1"/>
    <col min="11493" max="11499" width="7.42578125" style="8" customWidth="1"/>
    <col min="11500" max="11725" width="9.140625" style="8" customWidth="1"/>
    <col min="11726" max="11726" width="3.140625" style="8" customWidth="1"/>
    <col min="11727" max="11727" width="48.28515625" style="8" customWidth="1"/>
    <col min="11728" max="11728" width="8.42578125" style="8" customWidth="1"/>
    <col min="11729" max="11729" width="7.28515625" style="8" customWidth="1"/>
    <col min="11730" max="11731" width="7.42578125" style="8" customWidth="1"/>
    <col min="11732" max="11732" width="7.28515625" style="8" customWidth="1"/>
    <col min="11733" max="11746" width="7.42578125" style="8"/>
    <col min="11747" max="11747" width="4" style="8" customWidth="1"/>
    <col min="11748" max="11748" width="34" style="8" customWidth="1"/>
    <col min="11749" max="11755" width="7.42578125" style="8" customWidth="1"/>
    <col min="11756" max="11981" width="9.140625" style="8" customWidth="1"/>
    <col min="11982" max="11982" width="3.140625" style="8" customWidth="1"/>
    <col min="11983" max="11983" width="48.28515625" style="8" customWidth="1"/>
    <col min="11984" max="11984" width="8.42578125" style="8" customWidth="1"/>
    <col min="11985" max="11985" width="7.28515625" style="8" customWidth="1"/>
    <col min="11986" max="11987" width="7.42578125" style="8" customWidth="1"/>
    <col min="11988" max="11988" width="7.28515625" style="8" customWidth="1"/>
    <col min="11989" max="12002" width="7.42578125" style="8"/>
    <col min="12003" max="12003" width="4" style="8" customWidth="1"/>
    <col min="12004" max="12004" width="34" style="8" customWidth="1"/>
    <col min="12005" max="12011" width="7.42578125" style="8" customWidth="1"/>
    <col min="12012" max="12237" width="9.140625" style="8" customWidth="1"/>
    <col min="12238" max="12238" width="3.140625" style="8" customWidth="1"/>
    <col min="12239" max="12239" width="48.28515625" style="8" customWidth="1"/>
    <col min="12240" max="12240" width="8.42578125" style="8" customWidth="1"/>
    <col min="12241" max="12241" width="7.28515625" style="8" customWidth="1"/>
    <col min="12242" max="12243" width="7.42578125" style="8" customWidth="1"/>
    <col min="12244" max="12244" width="7.28515625" style="8" customWidth="1"/>
    <col min="12245" max="12258" width="7.42578125" style="8"/>
    <col min="12259" max="12259" width="4" style="8" customWidth="1"/>
    <col min="12260" max="12260" width="34" style="8" customWidth="1"/>
    <col min="12261" max="12267" width="7.42578125" style="8" customWidth="1"/>
    <col min="12268" max="12493" width="9.140625" style="8" customWidth="1"/>
    <col min="12494" max="12494" width="3.140625" style="8" customWidth="1"/>
    <col min="12495" max="12495" width="48.28515625" style="8" customWidth="1"/>
    <col min="12496" max="12496" width="8.42578125" style="8" customWidth="1"/>
    <col min="12497" max="12497" width="7.28515625" style="8" customWidth="1"/>
    <col min="12498" max="12499" width="7.42578125" style="8" customWidth="1"/>
    <col min="12500" max="12500" width="7.28515625" style="8" customWidth="1"/>
    <col min="12501" max="12514" width="7.42578125" style="8"/>
    <col min="12515" max="12515" width="4" style="8" customWidth="1"/>
    <col min="12516" max="12516" width="34" style="8" customWidth="1"/>
    <col min="12517" max="12523" width="7.42578125" style="8" customWidth="1"/>
    <col min="12524" max="12749" width="9.140625" style="8" customWidth="1"/>
    <col min="12750" max="12750" width="3.140625" style="8" customWidth="1"/>
    <col min="12751" max="12751" width="48.28515625" style="8" customWidth="1"/>
    <col min="12752" max="12752" width="8.42578125" style="8" customWidth="1"/>
    <col min="12753" max="12753" width="7.28515625" style="8" customWidth="1"/>
    <col min="12754" max="12755" width="7.42578125" style="8" customWidth="1"/>
    <col min="12756" max="12756" width="7.28515625" style="8" customWidth="1"/>
    <col min="12757" max="12770" width="7.42578125" style="8"/>
    <col min="12771" max="12771" width="4" style="8" customWidth="1"/>
    <col min="12772" max="12772" width="34" style="8" customWidth="1"/>
    <col min="12773" max="12779" width="7.42578125" style="8" customWidth="1"/>
    <col min="12780" max="13005" width="9.140625" style="8" customWidth="1"/>
    <col min="13006" max="13006" width="3.140625" style="8" customWidth="1"/>
    <col min="13007" max="13007" width="48.28515625" style="8" customWidth="1"/>
    <col min="13008" max="13008" width="8.42578125" style="8" customWidth="1"/>
    <col min="13009" max="13009" width="7.28515625" style="8" customWidth="1"/>
    <col min="13010" max="13011" width="7.42578125" style="8" customWidth="1"/>
    <col min="13012" max="13012" width="7.28515625" style="8" customWidth="1"/>
    <col min="13013" max="13026" width="7.42578125" style="8"/>
    <col min="13027" max="13027" width="4" style="8" customWidth="1"/>
    <col min="13028" max="13028" width="34" style="8" customWidth="1"/>
    <col min="13029" max="13035" width="7.42578125" style="8" customWidth="1"/>
    <col min="13036" max="13261" width="9.140625" style="8" customWidth="1"/>
    <col min="13262" max="13262" width="3.140625" style="8" customWidth="1"/>
    <col min="13263" max="13263" width="48.28515625" style="8" customWidth="1"/>
    <col min="13264" max="13264" width="8.42578125" style="8" customWidth="1"/>
    <col min="13265" max="13265" width="7.28515625" style="8" customWidth="1"/>
    <col min="13266" max="13267" width="7.42578125" style="8" customWidth="1"/>
    <col min="13268" max="13268" width="7.28515625" style="8" customWidth="1"/>
    <col min="13269" max="13282" width="7.42578125" style="8"/>
    <col min="13283" max="13283" width="4" style="8" customWidth="1"/>
    <col min="13284" max="13284" width="34" style="8" customWidth="1"/>
    <col min="13285" max="13291" width="7.42578125" style="8" customWidth="1"/>
    <col min="13292" max="13517" width="9.140625" style="8" customWidth="1"/>
    <col min="13518" max="13518" width="3.140625" style="8" customWidth="1"/>
    <col min="13519" max="13519" width="48.28515625" style="8" customWidth="1"/>
    <col min="13520" max="13520" width="8.42578125" style="8" customWidth="1"/>
    <col min="13521" max="13521" width="7.28515625" style="8" customWidth="1"/>
    <col min="13522" max="13523" width="7.42578125" style="8" customWidth="1"/>
    <col min="13524" max="13524" width="7.28515625" style="8" customWidth="1"/>
    <col min="13525" max="13538" width="7.42578125" style="8"/>
    <col min="13539" max="13539" width="4" style="8" customWidth="1"/>
    <col min="13540" max="13540" width="34" style="8" customWidth="1"/>
    <col min="13541" max="13547" width="7.42578125" style="8" customWidth="1"/>
    <col min="13548" max="13773" width="9.140625" style="8" customWidth="1"/>
    <col min="13774" max="13774" width="3.140625" style="8" customWidth="1"/>
    <col min="13775" max="13775" width="48.28515625" style="8" customWidth="1"/>
    <col min="13776" max="13776" width="8.42578125" style="8" customWidth="1"/>
    <col min="13777" max="13777" width="7.28515625" style="8" customWidth="1"/>
    <col min="13778" max="13779" width="7.42578125" style="8" customWidth="1"/>
    <col min="13780" max="13780" width="7.28515625" style="8" customWidth="1"/>
    <col min="13781" max="13794" width="7.42578125" style="8"/>
    <col min="13795" max="13795" width="4" style="8" customWidth="1"/>
    <col min="13796" max="13796" width="34" style="8" customWidth="1"/>
    <col min="13797" max="13803" width="7.42578125" style="8" customWidth="1"/>
    <col min="13804" max="14029" width="9.140625" style="8" customWidth="1"/>
    <col min="14030" max="14030" width="3.140625" style="8" customWidth="1"/>
    <col min="14031" max="14031" width="48.28515625" style="8" customWidth="1"/>
    <col min="14032" max="14032" width="8.42578125" style="8" customWidth="1"/>
    <col min="14033" max="14033" width="7.28515625" style="8" customWidth="1"/>
    <col min="14034" max="14035" width="7.42578125" style="8" customWidth="1"/>
    <col min="14036" max="14036" width="7.28515625" style="8" customWidth="1"/>
    <col min="14037" max="14050" width="7.42578125" style="8"/>
    <col min="14051" max="14051" width="4" style="8" customWidth="1"/>
    <col min="14052" max="14052" width="34" style="8" customWidth="1"/>
    <col min="14053" max="14059" width="7.42578125" style="8" customWidth="1"/>
    <col min="14060" max="14285" width="9.140625" style="8" customWidth="1"/>
    <col min="14286" max="14286" width="3.140625" style="8" customWidth="1"/>
    <col min="14287" max="14287" width="48.28515625" style="8" customWidth="1"/>
    <col min="14288" max="14288" width="8.42578125" style="8" customWidth="1"/>
    <col min="14289" max="14289" width="7.28515625" style="8" customWidth="1"/>
    <col min="14290" max="14291" width="7.42578125" style="8" customWidth="1"/>
    <col min="14292" max="14292" width="7.28515625" style="8" customWidth="1"/>
    <col min="14293" max="14306" width="7.42578125" style="8"/>
    <col min="14307" max="14307" width="4" style="8" customWidth="1"/>
    <col min="14308" max="14308" width="34" style="8" customWidth="1"/>
    <col min="14309" max="14315" width="7.42578125" style="8" customWidth="1"/>
    <col min="14316" max="14541" width="9.140625" style="8" customWidth="1"/>
    <col min="14542" max="14542" width="3.140625" style="8" customWidth="1"/>
    <col min="14543" max="14543" width="48.28515625" style="8" customWidth="1"/>
    <col min="14544" max="14544" width="8.42578125" style="8" customWidth="1"/>
    <col min="14545" max="14545" width="7.28515625" style="8" customWidth="1"/>
    <col min="14546" max="14547" width="7.42578125" style="8" customWidth="1"/>
    <col min="14548" max="14548" width="7.28515625" style="8" customWidth="1"/>
    <col min="14549" max="14562" width="7.42578125" style="8"/>
    <col min="14563" max="14563" width="4" style="8" customWidth="1"/>
    <col min="14564" max="14564" width="34" style="8" customWidth="1"/>
    <col min="14565" max="14571" width="7.42578125" style="8" customWidth="1"/>
    <col min="14572" max="14797" width="9.140625" style="8" customWidth="1"/>
    <col min="14798" max="14798" width="3.140625" style="8" customWidth="1"/>
    <col min="14799" max="14799" width="48.28515625" style="8" customWidth="1"/>
    <col min="14800" max="14800" width="8.42578125" style="8" customWidth="1"/>
    <col min="14801" max="14801" width="7.28515625" style="8" customWidth="1"/>
    <col min="14802" max="14803" width="7.42578125" style="8" customWidth="1"/>
    <col min="14804" max="14804" width="7.28515625" style="8" customWidth="1"/>
    <col min="14805" max="14818" width="7.42578125" style="8"/>
    <col min="14819" max="14819" width="4" style="8" customWidth="1"/>
    <col min="14820" max="14820" width="34" style="8" customWidth="1"/>
    <col min="14821" max="14827" width="7.42578125" style="8" customWidth="1"/>
    <col min="14828" max="15053" width="9.140625" style="8" customWidth="1"/>
    <col min="15054" max="15054" width="3.140625" style="8" customWidth="1"/>
    <col min="15055" max="15055" width="48.28515625" style="8" customWidth="1"/>
    <col min="15056" max="15056" width="8.42578125" style="8" customWidth="1"/>
    <col min="15057" max="15057" width="7.28515625" style="8" customWidth="1"/>
    <col min="15058" max="15059" width="7.42578125" style="8" customWidth="1"/>
    <col min="15060" max="15060" width="7.28515625" style="8" customWidth="1"/>
    <col min="15061" max="15074" width="7.42578125" style="8"/>
    <col min="15075" max="15075" width="4" style="8" customWidth="1"/>
    <col min="15076" max="15076" width="34" style="8" customWidth="1"/>
    <col min="15077" max="15083" width="7.42578125" style="8" customWidth="1"/>
    <col min="15084" max="15309" width="9.140625" style="8" customWidth="1"/>
    <col min="15310" max="15310" width="3.140625" style="8" customWidth="1"/>
    <col min="15311" max="15311" width="48.28515625" style="8" customWidth="1"/>
    <col min="15312" max="15312" width="8.42578125" style="8" customWidth="1"/>
    <col min="15313" max="15313" width="7.28515625" style="8" customWidth="1"/>
    <col min="15314" max="15315" width="7.42578125" style="8" customWidth="1"/>
    <col min="15316" max="15316" width="7.28515625" style="8" customWidth="1"/>
    <col min="15317" max="15330" width="7.42578125" style="8"/>
    <col min="15331" max="15331" width="4" style="8" customWidth="1"/>
    <col min="15332" max="15332" width="34" style="8" customWidth="1"/>
    <col min="15333" max="15339" width="7.42578125" style="8" customWidth="1"/>
    <col min="15340" max="15565" width="9.140625" style="8" customWidth="1"/>
    <col min="15566" max="15566" width="3.140625" style="8" customWidth="1"/>
    <col min="15567" max="15567" width="48.28515625" style="8" customWidth="1"/>
    <col min="15568" max="15568" width="8.42578125" style="8" customWidth="1"/>
    <col min="15569" max="15569" width="7.28515625" style="8" customWidth="1"/>
    <col min="15570" max="15571" width="7.42578125" style="8" customWidth="1"/>
    <col min="15572" max="15572" width="7.28515625" style="8" customWidth="1"/>
    <col min="15573" max="15586" width="7.42578125" style="8"/>
    <col min="15587" max="15587" width="4" style="8" customWidth="1"/>
    <col min="15588" max="15588" width="34" style="8" customWidth="1"/>
    <col min="15589" max="15595" width="7.42578125" style="8" customWidth="1"/>
    <col min="15596" max="15821" width="9.140625" style="8" customWidth="1"/>
    <col min="15822" max="15822" width="3.140625" style="8" customWidth="1"/>
    <col min="15823" max="15823" width="48.28515625" style="8" customWidth="1"/>
    <col min="15824" max="15824" width="8.42578125" style="8" customWidth="1"/>
    <col min="15825" max="15825" width="7.28515625" style="8" customWidth="1"/>
    <col min="15826" max="15827" width="7.42578125" style="8" customWidth="1"/>
    <col min="15828" max="15828" width="7.28515625" style="8" customWidth="1"/>
    <col min="15829" max="15842" width="7.42578125" style="8"/>
    <col min="15843" max="15843" width="4" style="8" customWidth="1"/>
    <col min="15844" max="15844" width="34" style="8" customWidth="1"/>
    <col min="15845" max="15851" width="7.42578125" style="8" customWidth="1"/>
    <col min="15852" max="16077" width="9.140625" style="8" customWidth="1"/>
    <col min="16078" max="16078" width="3.140625" style="8" customWidth="1"/>
    <col min="16079" max="16079" width="48.28515625" style="8" customWidth="1"/>
    <col min="16080" max="16080" width="8.42578125" style="8" customWidth="1"/>
    <col min="16081" max="16081" width="7.28515625" style="8" customWidth="1"/>
    <col min="16082" max="16083" width="7.42578125" style="8" customWidth="1"/>
    <col min="16084" max="16084" width="7.28515625" style="8" customWidth="1"/>
    <col min="16085" max="16098" width="7.42578125" style="8"/>
    <col min="16099" max="16099" width="4" style="8" customWidth="1"/>
    <col min="16100" max="16100" width="34" style="8" customWidth="1"/>
    <col min="16101" max="16107" width="7.42578125" style="8" customWidth="1"/>
    <col min="16108" max="16333" width="9.140625" style="8" customWidth="1"/>
    <col min="16334" max="16334" width="3.140625" style="8" customWidth="1"/>
    <col min="16335" max="16335" width="48.28515625" style="8" customWidth="1"/>
    <col min="16336" max="16336" width="8.42578125" style="8" customWidth="1"/>
    <col min="16337" max="16337" width="7.28515625" style="8" customWidth="1"/>
    <col min="16338" max="16339" width="7.42578125" style="8" customWidth="1"/>
    <col min="16340" max="16340" width="7.28515625" style="8" customWidth="1"/>
    <col min="16341" max="16384" width="7.42578125" style="8"/>
  </cols>
  <sheetData>
    <row r="1" spans="2:13" ht="39" customHeight="1">
      <c r="B1" s="1736" t="s">
        <v>454</v>
      </c>
      <c r="C1" s="1736"/>
      <c r="D1" s="1736"/>
      <c r="E1" s="1736"/>
      <c r="F1" s="1736"/>
      <c r="G1" s="1736"/>
      <c r="H1" s="635"/>
      <c r="I1" s="635"/>
    </row>
    <row r="2" spans="2:13">
      <c r="B2" s="87"/>
      <c r="C2" s="122"/>
      <c r="D2" s="122"/>
      <c r="E2" s="74"/>
    </row>
    <row r="3" spans="2:13" ht="37.5" customHeight="1">
      <c r="B3" s="1737" t="s">
        <v>455</v>
      </c>
      <c r="C3" s="1737"/>
      <c r="D3" s="1737"/>
      <c r="E3" s="1737"/>
      <c r="F3" s="1737"/>
      <c r="G3" s="1737"/>
    </row>
    <row r="4" spans="2:13">
      <c r="B4" s="30"/>
      <c r="C4" s="40"/>
      <c r="D4" s="40"/>
      <c r="E4" s="128"/>
    </row>
    <row r="5" spans="2:13" ht="18.75" customHeight="1">
      <c r="B5" s="1553" t="s">
        <v>35</v>
      </c>
      <c r="C5" s="1741" t="s">
        <v>2</v>
      </c>
      <c r="D5" s="1208" t="s">
        <v>747</v>
      </c>
      <c r="E5" s="1208" t="s">
        <v>456</v>
      </c>
      <c r="F5" s="1478" t="s">
        <v>2402</v>
      </c>
      <c r="G5" s="1479"/>
    </row>
    <row r="6" spans="2:13" ht="19.5" customHeight="1">
      <c r="B6" s="1553"/>
      <c r="C6" s="1741"/>
      <c r="D6" s="1209"/>
      <c r="E6" s="1209"/>
      <c r="F6" s="1251"/>
      <c r="G6" s="1252"/>
    </row>
    <row r="7" spans="2:13">
      <c r="B7" s="1482" t="s">
        <v>2555</v>
      </c>
      <c r="C7" s="1499"/>
      <c r="D7" s="1499"/>
      <c r="E7" s="1499"/>
      <c r="F7" s="1499"/>
      <c r="G7" s="1483"/>
    </row>
    <row r="8" spans="2:13" s="121" customFormat="1" ht="14.25" customHeight="1">
      <c r="B8" s="1738" t="s">
        <v>2442</v>
      </c>
      <c r="C8" s="1739"/>
      <c r="D8" s="1739"/>
      <c r="E8" s="1740"/>
      <c r="F8" s="573" t="s">
        <v>5</v>
      </c>
      <c r="G8" s="573" t="s">
        <v>6</v>
      </c>
      <c r="H8" s="417"/>
      <c r="I8" s="150"/>
      <c r="J8" s="417"/>
      <c r="K8" s="417"/>
    </row>
    <row r="9" spans="2:13" ht="15">
      <c r="B9" s="129">
        <v>1</v>
      </c>
      <c r="C9" s="131" t="s">
        <v>96</v>
      </c>
      <c r="D9" s="355" t="s">
        <v>302</v>
      </c>
      <c r="E9" s="130" t="s">
        <v>7</v>
      </c>
      <c r="F9" s="96">
        <f>_xlfn.XLOOKUP(M9,[1]VIII_CII_B_centr!$AI:$AI,[1]VIII_CII_B_centr!$S:$S)</f>
        <v>2.9795040000000004</v>
      </c>
      <c r="G9" s="375">
        <f>_xlfn.XLOOKUP(M9,[1]VIII_CII_B_centr!$AI:$AI,[1]VIII_CII_B_centr!$T:$T)</f>
        <v>3.3105600000000002</v>
      </c>
      <c r="M9" s="735" t="s">
        <v>2250</v>
      </c>
    </row>
    <row r="10" spans="2:13" ht="15">
      <c r="B10" s="129">
        <v>2</v>
      </c>
      <c r="C10" s="131" t="s">
        <v>197</v>
      </c>
      <c r="D10" s="355" t="s">
        <v>302</v>
      </c>
      <c r="E10" s="130" t="s">
        <v>7</v>
      </c>
      <c r="F10" s="96">
        <f>_xlfn.XLOOKUP(M10,[1]VIII_CII_B_centr!$AI:$AI,[1]VIII_CII_B_centr!$S:$S)</f>
        <v>2.6815536</v>
      </c>
      <c r="G10" s="96">
        <f>_xlfn.XLOOKUP(M10,[1]VIII_CII_B_centr!$AI:$AI,[1]VIII_CII_B_centr!$T:$T)</f>
        <v>2.9795039999999999</v>
      </c>
      <c r="M10" s="735" t="s">
        <v>2251</v>
      </c>
    </row>
    <row r="11" spans="2:13" ht="15">
      <c r="B11" s="129">
        <v>3</v>
      </c>
      <c r="C11" s="112" t="s">
        <v>144</v>
      </c>
      <c r="D11" s="355" t="s">
        <v>302</v>
      </c>
      <c r="E11" s="130" t="s">
        <v>7</v>
      </c>
      <c r="F11" s="96">
        <f>_xlfn.XLOOKUP(M11,[1]VIII_CII_B_centr!$AI:$AI,[1]VIII_CII_B_centr!$S:$S)</f>
        <v>2.6815536</v>
      </c>
      <c r="G11" s="96">
        <f>_xlfn.XLOOKUP(M11,[1]VIII_CII_B_centr!$AI:$AI,[1]VIII_CII_B_centr!$T:$T)</f>
        <v>2.9795039999999999</v>
      </c>
      <c r="M11" s="735" t="s">
        <v>2252</v>
      </c>
    </row>
    <row r="12" spans="2:13" ht="25.5">
      <c r="B12" s="129">
        <v>4</v>
      </c>
      <c r="C12" s="112" t="s">
        <v>983</v>
      </c>
      <c r="D12" s="355" t="s">
        <v>302</v>
      </c>
      <c r="E12" s="130" t="s">
        <v>7</v>
      </c>
      <c r="F12" s="96">
        <f>_xlfn.XLOOKUP(M12,[1]VIII_CII_B_centr!$AI:$AI,[1]VIII_CII_B_centr!$S:$S)</f>
        <v>2.4437951999999998</v>
      </c>
      <c r="G12" s="96">
        <f>_xlfn.XLOOKUP(M12,[1]VIII_CII_B_centr!$AI:$AI,[1]VIII_CII_B_centr!$T:$T)</f>
        <v>2.7153279999999995</v>
      </c>
      <c r="M12" s="735" t="s">
        <v>2253</v>
      </c>
    </row>
    <row r="13" spans="2:13" ht="25.5">
      <c r="B13" s="129">
        <v>5</v>
      </c>
      <c r="C13" s="132" t="s">
        <v>984</v>
      </c>
      <c r="D13" s="355" t="s">
        <v>302</v>
      </c>
      <c r="E13" s="130" t="s">
        <v>7</v>
      </c>
      <c r="F13" s="96">
        <f>_xlfn.XLOOKUP(M13,[1]VIII_CII_B_centr!$AI:$AI,[1]VIII_CII_B_centr!$S:$S)</f>
        <v>2.3680800000000004</v>
      </c>
      <c r="G13" s="96">
        <f>_xlfn.XLOOKUP(M13,[1]VIII_CII_B_centr!$AI:$AI,[1]VIII_CII_B_centr!$T:$T)</f>
        <v>2.6312000000000002</v>
      </c>
      <c r="M13" s="735" t="s">
        <v>2254</v>
      </c>
    </row>
    <row r="14" spans="2:13" ht="38.25">
      <c r="B14" s="129">
        <v>6</v>
      </c>
      <c r="C14" s="132" t="s">
        <v>985</v>
      </c>
      <c r="D14" s="355" t="s">
        <v>302</v>
      </c>
      <c r="E14" s="130" t="s">
        <v>7</v>
      </c>
      <c r="F14" s="96">
        <f>_xlfn.XLOOKUP(M14,[1]VIII_CII_B_centr!$AI:$AI,[1]VIII_CII_B_centr!$S:$S)</f>
        <v>2.2317667605633802</v>
      </c>
      <c r="G14" s="96">
        <f>_xlfn.XLOOKUP(M14,[1]VIII_CII_B_centr!$AI:$AI,[1]VIII_CII_B_centr!$T:$T)</f>
        <v>2.4797408450704226</v>
      </c>
      <c r="M14" s="735" t="s">
        <v>2255</v>
      </c>
    </row>
    <row r="15" spans="2:13" ht="15">
      <c r="B15" s="129">
        <v>7</v>
      </c>
      <c r="C15" s="132" t="s">
        <v>457</v>
      </c>
      <c r="D15" s="355" t="s">
        <v>302</v>
      </c>
      <c r="E15" s="130" t="s">
        <v>7</v>
      </c>
      <c r="F15" s="96">
        <f>_xlfn.XLOOKUP(M15,[1]VIII_CII_B_centr!$AI:$AI,[1]VIII_CII_B_centr!$S:$S)</f>
        <v>2.1201784225352114</v>
      </c>
      <c r="G15" s="96">
        <f>_xlfn.XLOOKUP(M15,[1]VIII_CII_B_centr!$AI:$AI,[1]VIII_CII_B_centr!$T:$T)</f>
        <v>2.3557538028169014</v>
      </c>
      <c r="I15" s="150"/>
      <c r="M15" s="735" t="s">
        <v>2256</v>
      </c>
    </row>
    <row r="16" spans="2:13" ht="25.5" customHeight="1">
      <c r="B16" s="129">
        <v>8</v>
      </c>
      <c r="C16" s="132" t="s">
        <v>986</v>
      </c>
      <c r="D16" s="355" t="s">
        <v>302</v>
      </c>
      <c r="E16" s="130" t="s">
        <v>7</v>
      </c>
      <c r="F16" s="96">
        <f>_xlfn.XLOOKUP(M16,[1]VIII_CII_B_centr!$AI:$AI,[1]VIII_CII_B_centr!$S:$S)</f>
        <v>2.0141695014084506</v>
      </c>
      <c r="G16" s="96">
        <f>_xlfn.XLOOKUP(M16,[1]VIII_CII_B_centr!$AI:$AI,[1]VIII_CII_B_centr!$T:$T)</f>
        <v>2.2379661126760562</v>
      </c>
      <c r="I16" s="30"/>
      <c r="M16" s="735" t="s">
        <v>2257</v>
      </c>
    </row>
    <row r="17" spans="2:13">
      <c r="B17" s="1205" t="s">
        <v>2443</v>
      </c>
      <c r="C17" s="1206"/>
      <c r="D17" s="1206"/>
      <c r="E17" s="1207"/>
      <c r="F17" s="1519" t="s">
        <v>19</v>
      </c>
      <c r="G17" s="1520"/>
      <c r="I17" s="30"/>
    </row>
    <row r="18" spans="2:13" ht="15">
      <c r="B18" s="1492" t="s">
        <v>54</v>
      </c>
      <c r="C18" s="1502" t="s">
        <v>658</v>
      </c>
      <c r="D18" s="162" t="s">
        <v>87</v>
      </c>
      <c r="E18" s="130" t="s">
        <v>7</v>
      </c>
      <c r="F18" s="1347">
        <f>_xlfn.XLOOKUP(M18,[1]VIII_CII_B_centr!$AI:$AI,[1]VIII_CII_B_centr!$T:$T)</f>
        <v>1.8897125625000004</v>
      </c>
      <c r="G18" s="1348"/>
      <c r="H18" s="692"/>
      <c r="M18" s="737" t="s">
        <v>2258</v>
      </c>
    </row>
    <row r="19" spans="2:13" ht="15">
      <c r="B19" s="1494"/>
      <c r="C19" s="1159"/>
      <c r="D19" s="162" t="s">
        <v>88</v>
      </c>
      <c r="E19" s="130" t="s">
        <v>7</v>
      </c>
      <c r="F19" s="1347">
        <f>_xlfn.XLOOKUP(M19,[1]VIII_CII_B_centr!$AI:$AI,[1]VIII_CII_B_centr!$T:$T)</f>
        <v>1.8253988156249998</v>
      </c>
      <c r="G19" s="1348" t="s">
        <v>302</v>
      </c>
      <c r="H19" s="692"/>
      <c r="M19" s="737" t="s">
        <v>2259</v>
      </c>
    </row>
    <row r="20" spans="2:13" ht="15">
      <c r="B20" s="1492" t="s">
        <v>242</v>
      </c>
      <c r="C20" s="1502" t="s">
        <v>987</v>
      </c>
      <c r="D20" s="162" t="s">
        <v>87</v>
      </c>
      <c r="E20" s="130" t="s">
        <v>7</v>
      </c>
      <c r="F20" s="1347">
        <f>_xlfn.XLOOKUP(M20,[1]VIII_CII_B_centr!$AI:$AI,[1]VIII_CII_B_centr!$T:$T)</f>
        <v>1.7997262499999997</v>
      </c>
      <c r="G20" s="1348" t="s">
        <v>302</v>
      </c>
      <c r="H20" s="692"/>
      <c r="M20" s="737" t="s">
        <v>2260</v>
      </c>
    </row>
    <row r="21" spans="2:13" ht="16.5" customHeight="1">
      <c r="B21" s="1493"/>
      <c r="C21" s="1158"/>
      <c r="D21" s="162" t="s">
        <v>88</v>
      </c>
      <c r="E21" s="130" t="s">
        <v>7</v>
      </c>
      <c r="F21" s="1347">
        <f>_xlfn.XLOOKUP(M21,[1]VIII_CII_B_centr!$AI:$AI,[1]VIII_CII_B_centr!$T:$T)</f>
        <v>1.7384750624999998</v>
      </c>
      <c r="G21" s="1348" t="s">
        <v>302</v>
      </c>
      <c r="H21" s="692"/>
      <c r="M21" s="737" t="s">
        <v>2261</v>
      </c>
    </row>
    <row r="22" spans="2:13" ht="16.5" customHeight="1">
      <c r="B22" s="1493"/>
      <c r="C22" s="1158"/>
      <c r="D22" s="162" t="s">
        <v>458</v>
      </c>
      <c r="E22" s="130" t="s">
        <v>7</v>
      </c>
      <c r="F22" s="1347">
        <f>_xlfn.XLOOKUP(M22,[1]VIII_CII_B_centr!$AI:$AI,[1]VIII_CII_B_centr!$T:$T)</f>
        <v>1.5804318749999999</v>
      </c>
      <c r="G22" s="1348" t="s">
        <v>302</v>
      </c>
      <c r="H22" s="692"/>
      <c r="M22" s="737" t="s">
        <v>2262</v>
      </c>
    </row>
    <row r="23" spans="2:13" ht="15">
      <c r="B23" s="1494"/>
      <c r="C23" s="1159"/>
      <c r="D23" s="162" t="s">
        <v>363</v>
      </c>
      <c r="E23" s="130" t="s">
        <v>7</v>
      </c>
      <c r="F23" s="1347">
        <f>_xlfn.XLOOKUP(M23,[1]VIII_CII_B_centr!$AI:$AI,[1]VIII_CII_B_centr!$T:$T)</f>
        <v>1.5221849999999999</v>
      </c>
      <c r="G23" s="1348" t="s">
        <v>302</v>
      </c>
      <c r="H23" s="692"/>
      <c r="M23" s="737" t="s">
        <v>2263</v>
      </c>
    </row>
    <row r="24" spans="2:13" ht="15">
      <c r="B24" s="1492" t="s">
        <v>243</v>
      </c>
      <c r="C24" s="1502" t="s">
        <v>988</v>
      </c>
      <c r="D24" s="162" t="s">
        <v>730</v>
      </c>
      <c r="E24" s="130" t="s">
        <v>7</v>
      </c>
      <c r="F24" s="1347">
        <f>_xlfn.XLOOKUP(M24,[1]VIII_CII_B_centr!$AI:$AI,[1]VIII_CII_B_centr!$T:$T)</f>
        <v>1.7997262499999997</v>
      </c>
      <c r="G24" s="1348" t="s">
        <v>302</v>
      </c>
      <c r="H24" s="692"/>
      <c r="M24" s="737" t="s">
        <v>2264</v>
      </c>
    </row>
    <row r="25" spans="2:13" ht="17.25" customHeight="1">
      <c r="B25" s="1493"/>
      <c r="C25" s="1158"/>
      <c r="D25" s="162" t="s">
        <v>87</v>
      </c>
      <c r="E25" s="130" t="s">
        <v>7</v>
      </c>
      <c r="F25" s="1347">
        <f>_xlfn.XLOOKUP(M25,[1]VIII_CII_B_centr!$AI:$AI,[1]VIII_CII_B_centr!$T:$T)</f>
        <v>1.7384750624999998</v>
      </c>
      <c r="G25" s="1348" t="s">
        <v>302</v>
      </c>
      <c r="H25" s="692"/>
      <c r="M25" s="737" t="s">
        <v>2265</v>
      </c>
    </row>
    <row r="26" spans="2:13" ht="15.75" customHeight="1">
      <c r="B26" s="1493"/>
      <c r="C26" s="1158"/>
      <c r="D26" s="162" t="s">
        <v>88</v>
      </c>
      <c r="E26" s="130" t="s">
        <v>7</v>
      </c>
      <c r="F26" s="1347">
        <f>_xlfn.XLOOKUP(M26,[1]VIII_CII_B_centr!$AI:$AI,[1]VIII_CII_B_centr!$T:$T)</f>
        <v>1.5804318749999999</v>
      </c>
      <c r="G26" s="1348" t="s">
        <v>302</v>
      </c>
      <c r="H26" s="692"/>
      <c r="M26" s="737" t="s">
        <v>2266</v>
      </c>
    </row>
    <row r="27" spans="2:13" ht="13.5" customHeight="1">
      <c r="B27" s="1494"/>
      <c r="C27" s="1159"/>
      <c r="D27" s="54" t="s">
        <v>363</v>
      </c>
      <c r="E27" s="130" t="s">
        <v>7</v>
      </c>
      <c r="F27" s="1347">
        <f>_xlfn.XLOOKUP(M27,[1]VIII_CII_B_centr!$AI:$AI,[1]VIII_CII_B_centr!$T:$T)</f>
        <v>1.5221849999999999</v>
      </c>
      <c r="G27" s="1348" t="s">
        <v>302</v>
      </c>
      <c r="H27" s="692"/>
      <c r="M27" s="737" t="s">
        <v>2267</v>
      </c>
    </row>
    <row r="28" spans="2:13" ht="25.5" customHeight="1">
      <c r="B28" s="1492" t="s">
        <v>244</v>
      </c>
      <c r="C28" s="1502" t="s">
        <v>989</v>
      </c>
      <c r="D28" s="162" t="s">
        <v>87</v>
      </c>
      <c r="E28" s="130" t="s">
        <v>32</v>
      </c>
      <c r="F28" s="1347">
        <f>_xlfn.XLOOKUP(M28,[1]VIII_CII_B_centr!$AI:$AI,[1]VIII_CII_B_centr!$T:$T)</f>
        <v>1.5256395000000003</v>
      </c>
      <c r="G28" s="1348" t="s">
        <v>302</v>
      </c>
      <c r="H28" s="692"/>
      <c r="M28" s="737" t="s">
        <v>2268</v>
      </c>
    </row>
    <row r="29" spans="2:13" ht="13.5" customHeight="1">
      <c r="B29" s="1493"/>
      <c r="C29" s="1158"/>
      <c r="D29" s="162" t="s">
        <v>88</v>
      </c>
      <c r="E29" s="130" t="s">
        <v>32</v>
      </c>
      <c r="F29" s="1347">
        <f>_xlfn.XLOOKUP(M29,[1]VIII_CII_B_centr!$AI:$AI,[1]VIII_CII_B_centr!$T:$T)</f>
        <v>1.473716475</v>
      </c>
      <c r="G29" s="1348" t="s">
        <v>302</v>
      </c>
      <c r="H29" s="692"/>
      <c r="M29" s="737" t="s">
        <v>2269</v>
      </c>
    </row>
    <row r="30" spans="2:13" ht="13.5" customHeight="1">
      <c r="B30" s="1493"/>
      <c r="C30" s="1158"/>
      <c r="D30" s="162" t="s">
        <v>458</v>
      </c>
      <c r="E30" s="130" t="s">
        <v>32</v>
      </c>
      <c r="F30" s="1347">
        <f>_xlfn.XLOOKUP(M30,[1]VIII_CII_B_centr!$AI:$AI,[1]VIII_CII_B_centr!$T:$T)</f>
        <v>1.39194</v>
      </c>
      <c r="G30" s="1348" t="s">
        <v>302</v>
      </c>
      <c r="H30" s="692"/>
      <c r="M30" s="737" t="s">
        <v>2270</v>
      </c>
    </row>
    <row r="31" spans="2:13" ht="13.5" customHeight="1">
      <c r="B31" s="1494"/>
      <c r="C31" s="1159"/>
      <c r="D31" s="162" t="s">
        <v>363</v>
      </c>
      <c r="E31" s="130" t="s">
        <v>32</v>
      </c>
      <c r="F31" s="1347">
        <f>_xlfn.XLOOKUP(M31,[1]VIII_CII_B_centr!$AI:$AI,[1]VIII_CII_B_centr!$T:$T)</f>
        <v>1.3603050000000001</v>
      </c>
      <c r="G31" s="1348" t="s">
        <v>302</v>
      </c>
      <c r="H31" s="692"/>
      <c r="M31" s="737" t="s">
        <v>2271</v>
      </c>
    </row>
    <row r="32" spans="2:13" ht="15">
      <c r="B32" s="1492" t="s">
        <v>245</v>
      </c>
      <c r="C32" s="1743" t="s">
        <v>733</v>
      </c>
      <c r="D32" s="162" t="s">
        <v>730</v>
      </c>
      <c r="E32" s="48" t="s">
        <v>7</v>
      </c>
      <c r="F32" s="1347">
        <f>_xlfn.XLOOKUP(M32,[1]VIII_CII_B_centr!$AI:$AI,[1]VIII_CII_B_centr!$T:$T)</f>
        <v>1.7997262499999997</v>
      </c>
      <c r="G32" s="1348" t="s">
        <v>302</v>
      </c>
      <c r="H32" s="692"/>
      <c r="M32" s="737" t="s">
        <v>2272</v>
      </c>
    </row>
    <row r="33" spans="2:17" ht="15">
      <c r="B33" s="1493"/>
      <c r="C33" s="1744"/>
      <c r="D33" s="162" t="s">
        <v>87</v>
      </c>
      <c r="E33" s="48" t="s">
        <v>7</v>
      </c>
      <c r="F33" s="1347">
        <f>_xlfn.XLOOKUP(M33,[1]VIII_CII_B_centr!$AI:$AI,[1]VIII_CII_B_centr!$T:$T)</f>
        <v>1.7384750624999998</v>
      </c>
      <c r="G33" s="1348" t="s">
        <v>302</v>
      </c>
      <c r="H33" s="692"/>
      <c r="M33" s="737" t="s">
        <v>2273</v>
      </c>
    </row>
    <row r="34" spans="2:17" ht="15">
      <c r="B34" s="1493"/>
      <c r="C34" s="1744"/>
      <c r="D34" s="162" t="s">
        <v>88</v>
      </c>
      <c r="E34" s="48" t="s">
        <v>7</v>
      </c>
      <c r="F34" s="1347">
        <f>_xlfn.XLOOKUP(M34,[1]VIII_CII_B_centr!$AI:$AI,[1]VIII_CII_B_centr!$T:$T)</f>
        <v>1.5804318749999999</v>
      </c>
      <c r="G34" s="1348" t="s">
        <v>302</v>
      </c>
      <c r="H34" s="692"/>
      <c r="M34" s="737" t="s">
        <v>2274</v>
      </c>
    </row>
    <row r="35" spans="2:17" ht="15">
      <c r="B35" s="1494"/>
      <c r="C35" s="1745"/>
      <c r="D35" s="54" t="s">
        <v>363</v>
      </c>
      <c r="E35" s="48" t="s">
        <v>7</v>
      </c>
      <c r="F35" s="1347">
        <f>_xlfn.XLOOKUP(M35,[1]VIII_CII_B_centr!$AI:$AI,[1]VIII_CII_B_centr!$T:$T)</f>
        <v>1.5221849999999999</v>
      </c>
      <c r="G35" s="1348" t="s">
        <v>302</v>
      </c>
      <c r="H35" s="692"/>
      <c r="M35" s="737" t="s">
        <v>2275</v>
      </c>
    </row>
    <row r="36" spans="2:17" ht="29.25" customHeight="1">
      <c r="B36" s="1492" t="s">
        <v>246</v>
      </c>
      <c r="C36" s="1502" t="s">
        <v>990</v>
      </c>
      <c r="D36" s="162" t="s">
        <v>730</v>
      </c>
      <c r="E36" s="130" t="s">
        <v>33</v>
      </c>
      <c r="F36" s="1347">
        <f>_xlfn.XLOOKUP(M36,[1]VIII_CII_B_centr!$AI:$AI,[1]VIII_CII_B_centr!$T:$T)</f>
        <v>1.4722421175</v>
      </c>
      <c r="G36" s="1348" t="s">
        <v>302</v>
      </c>
      <c r="H36" s="692"/>
      <c r="M36" s="737" t="s">
        <v>2276</v>
      </c>
    </row>
    <row r="37" spans="2:17" ht="15">
      <c r="B37" s="1493"/>
      <c r="C37" s="1158"/>
      <c r="D37" s="162" t="s">
        <v>87</v>
      </c>
      <c r="E37" s="130" t="s">
        <v>33</v>
      </c>
      <c r="F37" s="1347">
        <f>_xlfn.XLOOKUP(M37,[1]VIII_CII_B_centr!$AI:$AI,[1]VIII_CII_B_centr!$T:$T)</f>
        <v>1.4221363983749999</v>
      </c>
      <c r="G37" s="1348" t="s">
        <v>302</v>
      </c>
      <c r="H37" s="692"/>
      <c r="M37" s="737" t="s">
        <v>2277</v>
      </c>
    </row>
    <row r="38" spans="2:17" ht="15">
      <c r="B38" s="1493"/>
      <c r="C38" s="1158"/>
      <c r="D38" s="162" t="s">
        <v>88</v>
      </c>
      <c r="E38" s="130" t="s">
        <v>33</v>
      </c>
      <c r="F38" s="1347">
        <f>_xlfn.XLOOKUP(M38,[1]VIII_CII_B_centr!$AI:$AI,[1]VIII_CII_B_centr!$T:$T)</f>
        <v>1.3432221</v>
      </c>
      <c r="G38" s="1348" t="s">
        <v>302</v>
      </c>
      <c r="H38" s="692"/>
      <c r="I38" s="69"/>
      <c r="J38" s="135"/>
      <c r="K38" s="135"/>
      <c r="L38" s="74"/>
      <c r="M38" s="737" t="s">
        <v>2278</v>
      </c>
      <c r="N38" s="133"/>
    </row>
    <row r="39" spans="2:17" ht="15">
      <c r="B39" s="1494"/>
      <c r="C39" s="1159"/>
      <c r="D39" s="54" t="s">
        <v>363</v>
      </c>
      <c r="E39" s="130" t="s">
        <v>33</v>
      </c>
      <c r="F39" s="1347">
        <f>_xlfn.XLOOKUP(M39,[1]VIII_CII_B_centr!$AI:$AI,[1]VIII_CII_B_centr!$T:$T)</f>
        <v>1.3058927999999999</v>
      </c>
      <c r="G39" s="1348" t="s">
        <v>302</v>
      </c>
      <c r="H39" s="692"/>
      <c r="I39" s="119"/>
      <c r="J39" s="119"/>
      <c r="K39" s="119"/>
      <c r="L39" s="119"/>
      <c r="M39" s="737" t="s">
        <v>2279</v>
      </c>
      <c r="N39" s="119"/>
      <c r="O39" s="119"/>
      <c r="P39" s="119"/>
      <c r="Q39" s="119"/>
    </row>
    <row r="40" spans="2:17">
      <c r="B40" s="1742" t="s">
        <v>2556</v>
      </c>
      <c r="C40" s="1742"/>
      <c r="D40" s="1742"/>
      <c r="E40" s="1742"/>
      <c r="F40" s="1742"/>
      <c r="G40" s="1742"/>
    </row>
    <row r="41" spans="2:17" ht="15">
      <c r="B41" s="1743">
        <v>15</v>
      </c>
      <c r="C41" s="1743" t="s">
        <v>789</v>
      </c>
      <c r="D41" s="162" t="s">
        <v>730</v>
      </c>
      <c r="E41" s="130" t="s">
        <v>7</v>
      </c>
      <c r="F41" s="1347">
        <f>_xlfn.XLOOKUP(M41,[1]VIII_CII_B_centr!$AI:$AI,[1]VIII_CII_B_centr!$T:$T)</f>
        <v>1.7997262499999997</v>
      </c>
      <c r="G41" s="1348" t="s">
        <v>302</v>
      </c>
      <c r="I41" s="69"/>
      <c r="J41" s="119"/>
      <c r="K41" s="119"/>
      <c r="L41" s="74"/>
      <c r="M41" s="737" t="s">
        <v>2280</v>
      </c>
      <c r="N41" s="30"/>
      <c r="O41" s="30"/>
      <c r="P41" s="30"/>
      <c r="Q41" s="30"/>
    </row>
    <row r="42" spans="2:17" ht="15">
      <c r="B42" s="1744"/>
      <c r="C42" s="1744"/>
      <c r="D42" s="162" t="s">
        <v>87</v>
      </c>
      <c r="E42" s="130" t="s">
        <v>7</v>
      </c>
      <c r="F42" s="1347">
        <f>_xlfn.XLOOKUP(M42,[1]VIII_CII_B_centr!$AI:$AI,[1]VIII_CII_B_centr!$T:$T)</f>
        <v>1.7384750624999998</v>
      </c>
      <c r="G42" s="1348" t="s">
        <v>302</v>
      </c>
      <c r="I42" s="119"/>
      <c r="J42" s="119"/>
      <c r="K42" s="119"/>
      <c r="L42" s="119"/>
      <c r="M42" s="737" t="s">
        <v>2281</v>
      </c>
      <c r="N42" s="119"/>
      <c r="O42" s="119"/>
      <c r="P42" s="119"/>
      <c r="Q42" s="119"/>
    </row>
    <row r="43" spans="2:17" ht="15">
      <c r="B43" s="1745"/>
      <c r="C43" s="1745"/>
      <c r="D43" s="162" t="s">
        <v>88</v>
      </c>
      <c r="E43" s="130" t="s">
        <v>7</v>
      </c>
      <c r="F43" s="1347">
        <f>_xlfn.XLOOKUP(M43,[1]VIII_CII_B_centr!$AI:$AI,[1]VIII_CII_B_centr!$T:$T)</f>
        <v>1.5804318749999999</v>
      </c>
      <c r="G43" s="1348" t="s">
        <v>302</v>
      </c>
      <c r="M43" s="737" t="s">
        <v>2282</v>
      </c>
    </row>
    <row r="44" spans="2:17">
      <c r="B44" s="1742" t="s">
        <v>2557</v>
      </c>
      <c r="C44" s="1742"/>
      <c r="D44" s="1742"/>
      <c r="E44" s="1742"/>
      <c r="F44" s="1742"/>
      <c r="G44" s="1742"/>
    </row>
    <row r="45" spans="2:17" ht="15">
      <c r="B45" s="1743">
        <v>16</v>
      </c>
      <c r="C45" s="1743" t="s">
        <v>410</v>
      </c>
      <c r="D45" s="162" t="s">
        <v>87</v>
      </c>
      <c r="E45" s="125" t="s">
        <v>7</v>
      </c>
      <c r="F45" s="1347">
        <f>_xlfn.XLOOKUP(M45,[1]VIII_CII_B_centr!$AI:$AI,[1]VIII_CII_B_centr!$T:$T)</f>
        <v>1.7997262499999997</v>
      </c>
      <c r="G45" s="1348" t="s">
        <v>302</v>
      </c>
      <c r="M45" s="737" t="s">
        <v>2283</v>
      </c>
    </row>
    <row r="46" spans="2:17" ht="15">
      <c r="B46" s="1744"/>
      <c r="C46" s="1744"/>
      <c r="D46" s="162" t="s">
        <v>88</v>
      </c>
      <c r="E46" s="125" t="s">
        <v>7</v>
      </c>
      <c r="F46" s="1347">
        <f>_xlfn.XLOOKUP(M46,[1]VIII_CII_B_centr!$AI:$AI,[1]VIII_CII_B_centr!$T:$T)</f>
        <v>1.7384750624999998</v>
      </c>
      <c r="G46" s="1348" t="s">
        <v>302</v>
      </c>
      <c r="M46" s="737" t="s">
        <v>2284</v>
      </c>
    </row>
    <row r="47" spans="2:17" ht="15">
      <c r="B47" s="1745"/>
      <c r="C47" s="1745"/>
      <c r="D47" s="54" t="s">
        <v>363</v>
      </c>
      <c r="E47" s="125" t="s">
        <v>7</v>
      </c>
      <c r="F47" s="1347">
        <f>_xlfn.XLOOKUP(M47,[1]VIII_CII_B_centr!$AI:$AI,[1]VIII_CII_B_centr!$T:$T)</f>
        <v>1.5804318749999999</v>
      </c>
      <c r="G47" s="1348" t="s">
        <v>302</v>
      </c>
      <c r="M47" s="737" t="s">
        <v>2285</v>
      </c>
    </row>
    <row r="48" spans="2:17" ht="15">
      <c r="B48" s="1743">
        <v>17</v>
      </c>
      <c r="C48" s="1743" t="s">
        <v>790</v>
      </c>
      <c r="D48" s="124" t="s">
        <v>2654</v>
      </c>
      <c r="E48" s="137" t="s">
        <v>33</v>
      </c>
      <c r="F48" s="1347">
        <f>_xlfn.XLOOKUP(M48,[1]VIII_CII_B_centr!$AI:$AI,[1]VIII_CII_B_centr!$T:$T)</f>
        <v>1.4722421175</v>
      </c>
      <c r="G48" s="1348" t="s">
        <v>302</v>
      </c>
      <c r="H48" s="35"/>
      <c r="I48" s="123"/>
      <c r="J48" s="123"/>
      <c r="K48" s="74"/>
      <c r="M48" s="737" t="s">
        <v>2286</v>
      </c>
    </row>
    <row r="49" spans="2:17" ht="15">
      <c r="B49" s="1744"/>
      <c r="C49" s="1744"/>
      <c r="D49" s="413" t="s">
        <v>2653</v>
      </c>
      <c r="E49" s="125" t="s">
        <v>33</v>
      </c>
      <c r="F49" s="1347">
        <f>_xlfn.XLOOKUP(M49,[1]VIII_CII_B_centr!$AI:$AI,[1]VIII_CII_B_centr!$T:$T)</f>
        <v>1.4221363983749999</v>
      </c>
      <c r="G49" s="1348" t="s">
        <v>302</v>
      </c>
      <c r="H49" s="35"/>
      <c r="I49" s="123"/>
      <c r="J49" s="123"/>
      <c r="K49" s="74"/>
      <c r="M49" s="737" t="s">
        <v>2287</v>
      </c>
    </row>
    <row r="50" spans="2:17" ht="15">
      <c r="B50" s="1744"/>
      <c r="C50" s="1744"/>
      <c r="D50" s="413" t="s">
        <v>2652</v>
      </c>
      <c r="E50" s="125" t="s">
        <v>33</v>
      </c>
      <c r="F50" s="1347">
        <f>_xlfn.XLOOKUP(M50,[1]VIII_CII_B_centr!$AI:$AI,[1]VIII_CII_B_centr!$T:$T)</f>
        <v>1.3432221</v>
      </c>
      <c r="G50" s="1348" t="s">
        <v>302</v>
      </c>
      <c r="H50" s="119"/>
      <c r="I50" s="119"/>
      <c r="J50" s="119"/>
      <c r="K50" s="119"/>
      <c r="L50" s="119"/>
      <c r="M50" s="737" t="s">
        <v>2288</v>
      </c>
      <c r="N50" s="119"/>
      <c r="O50" s="119"/>
      <c r="P50" s="119"/>
    </row>
    <row r="51" spans="2:17" ht="15">
      <c r="B51" s="1744"/>
      <c r="C51" s="1744"/>
      <c r="D51" s="44" t="s">
        <v>363</v>
      </c>
      <c r="E51" s="414" t="s">
        <v>33</v>
      </c>
      <c r="F51" s="1347">
        <f>_xlfn.XLOOKUP(M51,[1]VIII_CII_B_centr!$AI:$AI,[1]VIII_CII_B_centr!$T:$T)</f>
        <v>1.3058927999999999</v>
      </c>
      <c r="G51" s="1348" t="s">
        <v>302</v>
      </c>
      <c r="M51" s="737" t="s">
        <v>2289</v>
      </c>
    </row>
    <row r="52" spans="2:17">
      <c r="B52" s="1742" t="s">
        <v>2558</v>
      </c>
      <c r="C52" s="1742"/>
      <c r="D52" s="1742"/>
      <c r="E52" s="1742"/>
      <c r="F52" s="1742"/>
      <c r="G52" s="1742"/>
    </row>
    <row r="53" spans="2:17" ht="15">
      <c r="B53" s="1492" t="s">
        <v>250</v>
      </c>
      <c r="C53" s="1542" t="s">
        <v>792</v>
      </c>
      <c r="D53" s="162" t="s">
        <v>87</v>
      </c>
      <c r="E53" s="136" t="s">
        <v>7</v>
      </c>
      <c r="F53" s="1347">
        <f>_xlfn.XLOOKUP(M53,[1]VIII_CII_B_centr!$AI:$AI,[1]VIII_CII_B_centr!$T:$T)</f>
        <v>1.7997262499999997</v>
      </c>
      <c r="G53" s="1348" t="s">
        <v>302</v>
      </c>
      <c r="M53" s="737" t="s">
        <v>2290</v>
      </c>
    </row>
    <row r="54" spans="2:17" ht="15">
      <c r="B54" s="1493"/>
      <c r="C54" s="1282"/>
      <c r="D54" s="162" t="s">
        <v>88</v>
      </c>
      <c r="E54" s="136" t="s">
        <v>7</v>
      </c>
      <c r="F54" s="1347">
        <f>_xlfn.XLOOKUP(M54,[1]VIII_CII_B_centr!$AI:$AI,[1]VIII_CII_B_centr!$T:$T)</f>
        <v>1.7384750624999998</v>
      </c>
      <c r="G54" s="1348" t="s">
        <v>302</v>
      </c>
      <c r="M54" s="737" t="s">
        <v>2291</v>
      </c>
    </row>
    <row r="55" spans="2:17" ht="15">
      <c r="B55" s="1493"/>
      <c r="C55" s="1282"/>
      <c r="D55" s="162" t="s">
        <v>458</v>
      </c>
      <c r="E55" s="136" t="s">
        <v>7</v>
      </c>
      <c r="F55" s="1347">
        <f>_xlfn.XLOOKUP(M55,[1]VIII_CII_B_centr!$AI:$AI,[1]VIII_CII_B_centr!$T:$T)</f>
        <v>1.5804318749999999</v>
      </c>
      <c r="G55" s="1348" t="s">
        <v>302</v>
      </c>
      <c r="M55" s="737" t="s">
        <v>2292</v>
      </c>
    </row>
    <row r="56" spans="2:17" ht="15">
      <c r="B56" s="1494"/>
      <c r="C56" s="1283"/>
      <c r="D56" s="54" t="s">
        <v>363</v>
      </c>
      <c r="E56" s="136" t="s">
        <v>7</v>
      </c>
      <c r="F56" s="1347">
        <f>_xlfn.XLOOKUP(M56,[1]VIII_CII_B_centr!$AI:$AI,[1]VIII_CII_B_centr!$T:$T)</f>
        <v>1.5221849999999999</v>
      </c>
      <c r="G56" s="1348" t="s">
        <v>302</v>
      </c>
      <c r="M56" s="737" t="s">
        <v>2293</v>
      </c>
    </row>
    <row r="57" spans="2:17" ht="15">
      <c r="B57" s="1492" t="s">
        <v>251</v>
      </c>
      <c r="C57" s="1542" t="s">
        <v>793</v>
      </c>
      <c r="D57" s="162" t="s">
        <v>87</v>
      </c>
      <c r="E57" s="140" t="s">
        <v>32</v>
      </c>
      <c r="F57" s="1347">
        <f>_xlfn.XLOOKUP(M57,[1]VIII_CII_B_centr!$AI:$AI,[1]VIII_CII_B_centr!$T:$T)</f>
        <v>1.5256395000000003</v>
      </c>
      <c r="G57" s="1348" t="s">
        <v>302</v>
      </c>
      <c r="M57" s="737" t="s">
        <v>2294</v>
      </c>
    </row>
    <row r="58" spans="2:17" ht="15">
      <c r="B58" s="1493"/>
      <c r="C58" s="1282"/>
      <c r="D58" s="162" t="s">
        <v>88</v>
      </c>
      <c r="E58" s="140" t="s">
        <v>32</v>
      </c>
      <c r="F58" s="1347">
        <f>_xlfn.XLOOKUP(M58,[1]VIII_CII_B_centr!$AI:$AI,[1]VIII_CII_B_centr!$T:$T)</f>
        <v>1.473716475</v>
      </c>
      <c r="G58" s="1348" t="s">
        <v>302</v>
      </c>
      <c r="M58" s="737" t="s">
        <v>2295</v>
      </c>
    </row>
    <row r="59" spans="2:17" ht="15">
      <c r="B59" s="1493"/>
      <c r="C59" s="1282"/>
      <c r="D59" s="162" t="s">
        <v>458</v>
      </c>
      <c r="E59" s="140" t="s">
        <v>32</v>
      </c>
      <c r="F59" s="1347">
        <f>_xlfn.XLOOKUP(M59,[1]VIII_CII_B_centr!$AI:$AI,[1]VIII_CII_B_centr!$T:$T)</f>
        <v>1.39194</v>
      </c>
      <c r="G59" s="1348" t="s">
        <v>302</v>
      </c>
      <c r="M59" s="737" t="s">
        <v>2296</v>
      </c>
    </row>
    <row r="60" spans="2:17" ht="15">
      <c r="B60" s="1493"/>
      <c r="C60" s="1282"/>
      <c r="D60" s="54" t="s">
        <v>363</v>
      </c>
      <c r="E60" s="140" t="s">
        <v>32</v>
      </c>
      <c r="F60" s="1347">
        <f>_xlfn.XLOOKUP(M60,[1]VIII_CII_B_centr!$AI:$AI,[1]VIII_CII_B_centr!$T:$T)</f>
        <v>1.3603050000000001</v>
      </c>
      <c r="G60" s="1348" t="s">
        <v>302</v>
      </c>
      <c r="M60" s="737" t="s">
        <v>2297</v>
      </c>
    </row>
    <row r="61" spans="2:17" ht="15">
      <c r="B61" s="1493" t="s">
        <v>253</v>
      </c>
      <c r="C61" s="1746" t="s">
        <v>795</v>
      </c>
      <c r="D61" s="124" t="s">
        <v>2654</v>
      </c>
      <c r="E61" s="138" t="s">
        <v>33</v>
      </c>
      <c r="F61" s="1347">
        <f>_xlfn.XLOOKUP(M61,[1]VIII_CII_B_centr!$AI:$AI,[1]VIII_CII_B_centr!$T:$T)</f>
        <v>1.39194</v>
      </c>
      <c r="G61" s="1348" t="s">
        <v>302</v>
      </c>
      <c r="I61" s="30"/>
      <c r="J61" s="71"/>
      <c r="K61" s="71"/>
      <c r="L61" s="74"/>
      <c r="M61" s="737" t="s">
        <v>2298</v>
      </c>
    </row>
    <row r="62" spans="2:17" ht="15">
      <c r="B62" s="1493"/>
      <c r="C62" s="1746"/>
      <c r="D62" s="413" t="s">
        <v>2667</v>
      </c>
      <c r="E62" s="136" t="s">
        <v>33</v>
      </c>
      <c r="F62" s="1347">
        <f>_xlfn.XLOOKUP(M62,[1]VIII_CII_B_centr!$AI:$AI,[1]VIII_CII_B_centr!$T:$T)</f>
        <v>1.3567010126582277</v>
      </c>
      <c r="G62" s="1348" t="s">
        <v>302</v>
      </c>
      <c r="I62" s="69"/>
      <c r="J62" s="119"/>
      <c r="K62" s="119"/>
      <c r="L62" s="74"/>
      <c r="M62" s="737" t="s">
        <v>2299</v>
      </c>
      <c r="N62" s="30"/>
      <c r="O62" s="30"/>
      <c r="P62" s="30"/>
      <c r="Q62" s="30"/>
    </row>
    <row r="63" spans="2:17" ht="15">
      <c r="B63" s="1493"/>
      <c r="C63" s="1746"/>
      <c r="D63" s="413" t="s">
        <v>2668</v>
      </c>
      <c r="E63" s="136" t="s">
        <v>33</v>
      </c>
      <c r="F63" s="1347">
        <f>_xlfn.XLOOKUP(M63,[1]VIII_CII_B_centr!$AI:$AI,[1]VIII_CII_B_centr!$T:$T)</f>
        <v>1.3214620253164555</v>
      </c>
      <c r="G63" s="1348" t="s">
        <v>302</v>
      </c>
      <c r="I63" s="591"/>
      <c r="J63" s="591"/>
      <c r="K63" s="591"/>
      <c r="L63" s="591"/>
      <c r="M63" s="737" t="s">
        <v>2300</v>
      </c>
      <c r="N63" s="591"/>
      <c r="O63" s="591"/>
      <c r="P63" s="591"/>
      <c r="Q63" s="591"/>
    </row>
    <row r="64" spans="2:17" ht="15">
      <c r="B64" s="1493"/>
      <c r="C64" s="1746"/>
      <c r="D64" s="44" t="s">
        <v>794</v>
      </c>
      <c r="E64" s="140" t="s">
        <v>33</v>
      </c>
      <c r="F64" s="1347">
        <f>_xlfn.XLOOKUP(M64,[1]VIII_CII_B_centr!$AI:$AI,[1]VIII_CII_B_centr!$T:$T)</f>
        <v>1.2721274430379745</v>
      </c>
      <c r="G64" s="1348" t="s">
        <v>302</v>
      </c>
      <c r="M64" s="737" t="s">
        <v>2301</v>
      </c>
    </row>
    <row r="65" spans="2:13">
      <c r="B65" s="1490" t="s">
        <v>2559</v>
      </c>
      <c r="C65" s="1490"/>
      <c r="D65" s="1490"/>
      <c r="E65" s="1490"/>
      <c r="F65" s="1490"/>
      <c r="G65" s="1490"/>
    </row>
    <row r="66" spans="2:13" ht="15">
      <c r="B66" s="1492" t="s">
        <v>379</v>
      </c>
      <c r="C66" s="1502" t="s">
        <v>991</v>
      </c>
      <c r="D66" s="162" t="s">
        <v>730</v>
      </c>
      <c r="E66" s="136" t="s">
        <v>7</v>
      </c>
      <c r="F66" s="1347">
        <f>_xlfn.XLOOKUP(M66,[1]VIII_CII_B_centr!$AI:$AI,[1]VIII_CII_B_centr!$T:$T)</f>
        <v>1.7997262499999997</v>
      </c>
      <c r="G66" s="1348" t="s">
        <v>302</v>
      </c>
      <c r="M66" s="737" t="s">
        <v>2358</v>
      </c>
    </row>
    <row r="67" spans="2:13" ht="15">
      <c r="B67" s="1493"/>
      <c r="C67" s="1158"/>
      <c r="D67" s="162" t="s">
        <v>87</v>
      </c>
      <c r="E67" s="136" t="s">
        <v>7</v>
      </c>
      <c r="F67" s="1347">
        <f>_xlfn.XLOOKUP(M67,[1]VIII_CII_B_centr!$AI:$AI,[1]VIII_CII_B_centr!$T:$T)</f>
        <v>1.7384750624999998</v>
      </c>
      <c r="G67" s="1348" t="s">
        <v>302</v>
      </c>
      <c r="M67" s="737" t="s">
        <v>2359</v>
      </c>
    </row>
    <row r="68" spans="2:13" ht="15">
      <c r="B68" s="1493"/>
      <c r="C68" s="1158"/>
      <c r="D68" s="162" t="s">
        <v>88</v>
      </c>
      <c r="E68" s="136" t="s">
        <v>7</v>
      </c>
      <c r="F68" s="1347">
        <f>_xlfn.XLOOKUP(M68,[1]VIII_CII_B_centr!$AI:$AI,[1]VIII_CII_B_centr!$T:$T)</f>
        <v>1.5804318749999999</v>
      </c>
      <c r="G68" s="1348" t="s">
        <v>302</v>
      </c>
      <c r="M68" s="737" t="s">
        <v>2360</v>
      </c>
    </row>
    <row r="69" spans="2:13" ht="15">
      <c r="B69" s="1494"/>
      <c r="C69" s="1159"/>
      <c r="D69" s="54" t="s">
        <v>363</v>
      </c>
      <c r="E69" s="136" t="s">
        <v>7</v>
      </c>
      <c r="F69" s="1347">
        <f>_xlfn.XLOOKUP(M69,[1]VIII_CII_B_centr!$AI:$AI,[1]VIII_CII_B_centr!$T:$T)</f>
        <v>1.5221849999999999</v>
      </c>
      <c r="G69" s="1348" t="s">
        <v>302</v>
      </c>
      <c r="M69" s="737" t="s">
        <v>2361</v>
      </c>
    </row>
    <row r="70" spans="2:13" ht="15">
      <c r="B70" s="1492" t="s">
        <v>380</v>
      </c>
      <c r="C70" s="1542" t="s">
        <v>992</v>
      </c>
      <c r="D70" s="162" t="s">
        <v>87</v>
      </c>
      <c r="E70" s="136" t="s">
        <v>32</v>
      </c>
      <c r="F70" s="1347">
        <f>_xlfn.XLOOKUP(M70,[1]VIII_CII_B_centr!$AI:$AI,[1]VIII_CII_B_centr!$T:$T)</f>
        <v>1.5256395000000003</v>
      </c>
      <c r="G70" s="1348" t="s">
        <v>302</v>
      </c>
      <c r="M70" s="737" t="s">
        <v>2362</v>
      </c>
    </row>
    <row r="71" spans="2:13" ht="15">
      <c r="B71" s="1493"/>
      <c r="C71" s="1282"/>
      <c r="D71" s="162" t="s">
        <v>88</v>
      </c>
      <c r="E71" s="136" t="s">
        <v>32</v>
      </c>
      <c r="F71" s="1347">
        <f>_xlfn.XLOOKUP(M71,[1]VIII_CII_B_centr!$AI:$AI,[1]VIII_CII_B_centr!$T:$T)</f>
        <v>1.473716475</v>
      </c>
      <c r="G71" s="1348" t="s">
        <v>302</v>
      </c>
      <c r="M71" s="737" t="s">
        <v>2363</v>
      </c>
    </row>
    <row r="72" spans="2:13" ht="15">
      <c r="B72" s="1493"/>
      <c r="C72" s="1282"/>
      <c r="D72" s="162" t="s">
        <v>458</v>
      </c>
      <c r="E72" s="136" t="s">
        <v>32</v>
      </c>
      <c r="F72" s="1347">
        <f>_xlfn.XLOOKUP(M72,[1]VIII_CII_B_centr!$AI:$AI,[1]VIII_CII_B_centr!$T:$T)</f>
        <v>1.39194</v>
      </c>
      <c r="G72" s="1348" t="s">
        <v>302</v>
      </c>
      <c r="M72" s="737" t="s">
        <v>2364</v>
      </c>
    </row>
    <row r="73" spans="2:13" ht="15">
      <c r="B73" s="1494"/>
      <c r="C73" s="1283"/>
      <c r="D73" s="54" t="s">
        <v>363</v>
      </c>
      <c r="E73" s="140" t="s">
        <v>32</v>
      </c>
      <c r="F73" s="1347">
        <f>_xlfn.XLOOKUP(M73,[1]VIII_CII_B_centr!$AI:$AI,[1]VIII_CII_B_centr!$T:$T)</f>
        <v>1.3603050000000001</v>
      </c>
      <c r="G73" s="1348" t="s">
        <v>302</v>
      </c>
      <c r="M73" s="737" t="s">
        <v>2365</v>
      </c>
    </row>
    <row r="74" spans="2:13" ht="15">
      <c r="B74" s="1492" t="s">
        <v>381</v>
      </c>
      <c r="C74" s="1542" t="s">
        <v>796</v>
      </c>
      <c r="D74" s="124" t="s">
        <v>2657</v>
      </c>
      <c r="E74" s="130" t="s">
        <v>33</v>
      </c>
      <c r="F74" s="1347">
        <f>_xlfn.XLOOKUP(M74,[1]VIII_CII_B_centr!$AI:$AI,[1]VIII_CII_B_centr!$T:$T)</f>
        <v>1.39194</v>
      </c>
      <c r="G74" s="1348" t="s">
        <v>302</v>
      </c>
      <c r="M74" s="737" t="s">
        <v>2366</v>
      </c>
    </row>
    <row r="75" spans="2:13" ht="15">
      <c r="B75" s="1493"/>
      <c r="C75" s="1282"/>
      <c r="D75" s="124" t="s">
        <v>2654</v>
      </c>
      <c r="E75" s="130" t="s">
        <v>33</v>
      </c>
      <c r="F75" s="1347">
        <f>_xlfn.XLOOKUP(M75,[1]VIII_CII_B_centr!$AI:$AI,[1]VIII_CII_B_centr!$T:$T)</f>
        <v>1.3567010126582277</v>
      </c>
      <c r="G75" s="1348" t="s">
        <v>302</v>
      </c>
      <c r="M75" s="737" t="s">
        <v>2367</v>
      </c>
    </row>
    <row r="76" spans="2:13" ht="15">
      <c r="B76" s="1493"/>
      <c r="C76" s="1282"/>
      <c r="D76" s="413" t="s">
        <v>2653</v>
      </c>
      <c r="E76" s="130" t="s">
        <v>33</v>
      </c>
      <c r="F76" s="1347">
        <f>_xlfn.XLOOKUP(M76,[1]VIII_CII_B_centr!$AI:$AI,[1]VIII_CII_B_centr!$T:$T)</f>
        <v>1.3214620253164555</v>
      </c>
      <c r="G76" s="1348" t="s">
        <v>302</v>
      </c>
      <c r="M76" s="737" t="s">
        <v>2368</v>
      </c>
    </row>
    <row r="77" spans="2:13" ht="15">
      <c r="B77" s="1494"/>
      <c r="C77" s="1283"/>
      <c r="D77" s="858" t="s">
        <v>363</v>
      </c>
      <c r="E77" s="130" t="s">
        <v>33</v>
      </c>
      <c r="F77" s="1347">
        <f>_xlfn.XLOOKUP(M77,[1]VIII_CII_B_centr!$AI:$AI,[1]VIII_CII_B_centr!$T:$T)</f>
        <v>1.2721274430379745</v>
      </c>
      <c r="G77" s="1348" t="s">
        <v>302</v>
      </c>
      <c r="M77" s="737" t="s">
        <v>2369</v>
      </c>
    </row>
    <row r="78" spans="2:13" ht="15">
      <c r="B78" s="1492" t="s">
        <v>382</v>
      </c>
      <c r="C78" s="1542" t="s">
        <v>993</v>
      </c>
      <c r="D78" s="124" t="s">
        <v>2654</v>
      </c>
      <c r="E78" s="130" t="s">
        <v>33</v>
      </c>
      <c r="F78" s="1347">
        <f>_xlfn.XLOOKUP(M78,[1]VIII_CII_B_centr!$AI:$AI,[1]VIII_CII_B_centr!$T:$T)</f>
        <v>1.3544627481</v>
      </c>
      <c r="G78" s="1348" t="s">
        <v>302</v>
      </c>
      <c r="M78" s="737" t="s">
        <v>2370</v>
      </c>
    </row>
    <row r="79" spans="2:13" ht="15">
      <c r="B79" s="1493"/>
      <c r="C79" s="1282"/>
      <c r="D79" s="413" t="s">
        <v>2653</v>
      </c>
      <c r="E79" s="130" t="s">
        <v>33</v>
      </c>
      <c r="F79" s="1347">
        <f>_xlfn.XLOOKUP(M79,[1]VIII_CII_B_centr!$AI:$AI,[1]VIII_CII_B_centr!$T:$T)</f>
        <v>1.3652509424399999</v>
      </c>
      <c r="G79" s="1348" t="s">
        <v>302</v>
      </c>
      <c r="M79" s="737" t="s">
        <v>2371</v>
      </c>
    </row>
    <row r="80" spans="2:13" ht="15">
      <c r="B80" s="1493"/>
      <c r="C80" s="1282"/>
      <c r="D80" s="413" t="s">
        <v>2652</v>
      </c>
      <c r="E80" s="130" t="s">
        <v>33</v>
      </c>
      <c r="F80" s="1347">
        <f>_xlfn.XLOOKUP(M80,[1]VIII_CII_B_centr!$AI:$AI,[1]VIII_CII_B_centr!$T:$T)</f>
        <v>1.3029254369999999</v>
      </c>
      <c r="G80" s="1348" t="s">
        <v>302</v>
      </c>
      <c r="M80" s="737" t="s">
        <v>2372</v>
      </c>
    </row>
    <row r="81" spans="2:13" ht="15">
      <c r="B81" s="1494"/>
      <c r="C81" s="1283"/>
      <c r="D81" s="858" t="s">
        <v>363</v>
      </c>
      <c r="E81" s="130" t="s">
        <v>33</v>
      </c>
      <c r="F81" s="1347">
        <v>1.3058927999999999</v>
      </c>
      <c r="G81" s="1348" t="s">
        <v>302</v>
      </c>
      <c r="M81" s="737" t="s">
        <v>2373</v>
      </c>
    </row>
    <row r="82" spans="2:13">
      <c r="B82" s="30" t="s">
        <v>2493</v>
      </c>
    </row>
    <row r="83" spans="2:13">
      <c r="B83" s="870" t="s">
        <v>12</v>
      </c>
      <c r="C83" s="71"/>
      <c r="D83" s="71"/>
      <c r="E83" s="74"/>
    </row>
    <row r="84" spans="2:13" s="30" customFormat="1" ht="15" customHeight="1">
      <c r="B84" s="30" t="s">
        <v>2492</v>
      </c>
      <c r="C84" s="119"/>
      <c r="D84" s="119"/>
      <c r="E84" s="74"/>
    </row>
    <row r="85" spans="2:13" s="30" customFormat="1" ht="27" customHeight="1">
      <c r="B85" s="1226" t="s">
        <v>2560</v>
      </c>
      <c r="C85" s="1226"/>
      <c r="D85" s="1226"/>
      <c r="E85" s="1226"/>
      <c r="F85" s="1226"/>
      <c r="G85" s="1226"/>
      <c r="H85" s="1226"/>
      <c r="I85" s="1226"/>
      <c r="J85" s="1226"/>
    </row>
    <row r="86" spans="2:13">
      <c r="B86" s="35" t="s">
        <v>2494</v>
      </c>
    </row>
    <row r="87" spans="2:13">
      <c r="C87" s="30"/>
    </row>
    <row r="88" spans="2:13">
      <c r="C88" s="35"/>
    </row>
  </sheetData>
  <mergeCells count="108">
    <mergeCell ref="B28:B31"/>
    <mergeCell ref="B32:B35"/>
    <mergeCell ref="C32:C35"/>
    <mergeCell ref="C61:C64"/>
    <mergeCell ref="B61:B64"/>
    <mergeCell ref="C53:C56"/>
    <mergeCell ref="B53:B56"/>
    <mergeCell ref="F38:G38"/>
    <mergeCell ref="F39:G39"/>
    <mergeCell ref="F41:G41"/>
    <mergeCell ref="F42:G42"/>
    <mergeCell ref="F43:G43"/>
    <mergeCell ref="F45:G45"/>
    <mergeCell ref="F28:G28"/>
    <mergeCell ref="F29:G29"/>
    <mergeCell ref="F30:G30"/>
    <mergeCell ref="F31:G31"/>
    <mergeCell ref="F32:G32"/>
    <mergeCell ref="F62:G62"/>
    <mergeCell ref="F63:G63"/>
    <mergeCell ref="F64:G64"/>
    <mergeCell ref="B78:B81"/>
    <mergeCell ref="C78:C81"/>
    <mergeCell ref="B65:G65"/>
    <mergeCell ref="C70:C73"/>
    <mergeCell ref="C66:C69"/>
    <mergeCell ref="B66:B69"/>
    <mergeCell ref="B70:B73"/>
    <mergeCell ref="B44:G44"/>
    <mergeCell ref="C45:C47"/>
    <mergeCell ref="B45:B47"/>
    <mergeCell ref="F50:G50"/>
    <mergeCell ref="F57:G57"/>
    <mergeCell ref="F58:G58"/>
    <mergeCell ref="F59:G59"/>
    <mergeCell ref="F60:G60"/>
    <mergeCell ref="F61:G61"/>
    <mergeCell ref="F51:G51"/>
    <mergeCell ref="F53:G53"/>
    <mergeCell ref="F54:G54"/>
    <mergeCell ref="F55:G55"/>
    <mergeCell ref="F56:G56"/>
    <mergeCell ref="F68:G68"/>
    <mergeCell ref="F69:G69"/>
    <mergeCell ref="F70:G70"/>
    <mergeCell ref="B85:J85"/>
    <mergeCell ref="C18:C19"/>
    <mergeCell ref="B18:B19"/>
    <mergeCell ref="B5:B6"/>
    <mergeCell ref="C5:C6"/>
    <mergeCell ref="E5:E6"/>
    <mergeCell ref="B7:G7"/>
    <mergeCell ref="C28:C31"/>
    <mergeCell ref="C24:C27"/>
    <mergeCell ref="B24:B27"/>
    <mergeCell ref="B20:B23"/>
    <mergeCell ref="C20:C23"/>
    <mergeCell ref="B40:G40"/>
    <mergeCell ref="B41:B43"/>
    <mergeCell ref="C41:C43"/>
    <mergeCell ref="B36:B39"/>
    <mergeCell ref="B57:B60"/>
    <mergeCell ref="C57:C60"/>
    <mergeCell ref="C74:C77"/>
    <mergeCell ref="B74:B77"/>
    <mergeCell ref="C36:C39"/>
    <mergeCell ref="B52:G52"/>
    <mergeCell ref="C48:C51"/>
    <mergeCell ref="B48:B51"/>
    <mergeCell ref="F18:G18"/>
    <mergeCell ref="F19:G19"/>
    <mergeCell ref="F20:G20"/>
    <mergeCell ref="F21:G21"/>
    <mergeCell ref="F22:G22"/>
    <mergeCell ref="B1:G1"/>
    <mergeCell ref="B3:G3"/>
    <mergeCell ref="B17:E17"/>
    <mergeCell ref="F17:G17"/>
    <mergeCell ref="B8:E8"/>
    <mergeCell ref="F5:G6"/>
    <mergeCell ref="D5:D6"/>
    <mergeCell ref="F66:G66"/>
    <mergeCell ref="F67:G67"/>
    <mergeCell ref="F78:G78"/>
    <mergeCell ref="F79:G79"/>
    <mergeCell ref="F23:G23"/>
    <mergeCell ref="F24:G24"/>
    <mergeCell ref="F25:G25"/>
    <mergeCell ref="F26:G26"/>
    <mergeCell ref="F27:G27"/>
    <mergeCell ref="F46:G46"/>
    <mergeCell ref="F47:G47"/>
    <mergeCell ref="F48:G48"/>
    <mergeCell ref="F49:G49"/>
    <mergeCell ref="F33:G33"/>
    <mergeCell ref="F34:G34"/>
    <mergeCell ref="F35:G35"/>
    <mergeCell ref="F36:G36"/>
    <mergeCell ref="F37:G37"/>
    <mergeCell ref="F80:G80"/>
    <mergeCell ref="F81:G81"/>
    <mergeCell ref="F73:G73"/>
    <mergeCell ref="F74:G74"/>
    <mergeCell ref="F75:G75"/>
    <mergeCell ref="F76:G76"/>
    <mergeCell ref="F77:G77"/>
    <mergeCell ref="F71:G71"/>
    <mergeCell ref="F72:G72"/>
  </mergeCells>
  <pageMargins left="0.51181102362204722" right="0.19685039370078741" top="0.43307086614173229" bottom="0.35433070866141736" header="0.23622047244094491" footer="0.23622047244094491"/>
  <pageSetup paperSize="9" scale="60" firstPageNumber="156" fitToHeight="0" orientation="portrait" useFirstPageNumber="1" r:id="rId1"/>
  <headerFooter>
    <oddHeader>&amp;CDRAFT</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aie37">
    <tabColor rgb="FF92D050"/>
    <pageSetUpPr fitToPage="1"/>
  </sheetPr>
  <dimension ref="B1:M631"/>
  <sheetViews>
    <sheetView topLeftCell="A26" zoomScale="85" zoomScaleNormal="85" workbookViewId="0">
      <selection activeCell="P20" sqref="P20"/>
    </sheetView>
  </sheetViews>
  <sheetFormatPr defaultColWidth="9" defaultRowHeight="15"/>
  <cols>
    <col min="1" max="1" width="5.28515625" style="121" customWidth="1"/>
    <col min="2" max="2" width="5.42578125" style="8" customWidth="1"/>
    <col min="3" max="3" width="39.42578125" style="8" customWidth="1"/>
    <col min="4" max="4" width="21.85546875" style="8" customWidth="1"/>
    <col min="5" max="5" width="8.42578125" style="8" customWidth="1"/>
    <col min="6" max="6" width="8.85546875" style="121" customWidth="1"/>
    <col min="7" max="7" width="7.42578125" style="121" customWidth="1"/>
    <col min="8" max="12" width="9.140625" style="121"/>
    <col min="13" max="13" width="9" style="121" hidden="1" customWidth="1"/>
    <col min="14" max="214" width="9.140625" style="121"/>
    <col min="215" max="215" width="3.42578125" style="121" customWidth="1"/>
    <col min="216" max="216" width="47.42578125" style="121" customWidth="1"/>
    <col min="217" max="217" width="7.7109375" style="121" customWidth="1"/>
    <col min="218" max="218" width="7" style="121" customWidth="1"/>
    <col min="219" max="219" width="6.42578125" style="121" customWidth="1"/>
    <col min="220" max="221" width="5.85546875" style="121" customWidth="1"/>
    <col min="222" max="222" width="5.7109375" style="121" customWidth="1"/>
    <col min="223" max="223" width="6.28515625" style="121" customWidth="1"/>
    <col min="224" max="226" width="9.140625" style="121"/>
    <col min="227" max="227" width="5.42578125" style="121" customWidth="1"/>
    <col min="228" max="228" width="42.140625" style="121" customWidth="1"/>
    <col min="229" max="229" width="7.28515625" style="121" customWidth="1"/>
    <col min="230" max="230" width="5.28515625" style="121" customWidth="1"/>
    <col min="231" max="232" width="7" style="121" customWidth="1"/>
    <col min="233" max="233" width="8.140625" style="121" customWidth="1"/>
    <col min="234" max="234" width="7.140625" style="121" customWidth="1"/>
    <col min="235" max="235" width="6.140625" style="121" customWidth="1"/>
    <col min="236" max="236" width="6.42578125" style="121" customWidth="1"/>
    <col min="237" max="237" width="6.7109375" style="121" customWidth="1"/>
    <col min="238" max="470" width="9.140625" style="121"/>
    <col min="471" max="471" width="3.42578125" style="121" customWidth="1"/>
    <col min="472" max="472" width="47.42578125" style="121" customWidth="1"/>
    <col min="473" max="473" width="7.7109375" style="121" customWidth="1"/>
    <col min="474" max="474" width="7" style="121" customWidth="1"/>
    <col min="475" max="475" width="6.42578125" style="121" customWidth="1"/>
    <col min="476" max="477" width="5.85546875" style="121" customWidth="1"/>
    <col min="478" max="478" width="5.7109375" style="121" customWidth="1"/>
    <col min="479" max="479" width="6.28515625" style="121" customWidth="1"/>
    <col min="480" max="482" width="9.140625" style="121"/>
    <col min="483" max="483" width="5.42578125" style="121" customWidth="1"/>
    <col min="484" max="484" width="42.140625" style="121" customWidth="1"/>
    <col min="485" max="485" width="7.28515625" style="121" customWidth="1"/>
    <col min="486" max="486" width="5.28515625" style="121" customWidth="1"/>
    <col min="487" max="488" width="7" style="121" customWidth="1"/>
    <col min="489" max="489" width="8.140625" style="121" customWidth="1"/>
    <col min="490" max="490" width="7.140625" style="121" customWidth="1"/>
    <col min="491" max="491" width="6.140625" style="121" customWidth="1"/>
    <col min="492" max="492" width="6.42578125" style="121" customWidth="1"/>
    <col min="493" max="493" width="6.7109375" style="121" customWidth="1"/>
    <col min="494" max="726" width="9.140625" style="121"/>
    <col min="727" max="727" width="3.42578125" style="121" customWidth="1"/>
    <col min="728" max="728" width="47.42578125" style="121" customWidth="1"/>
    <col min="729" max="729" width="7.7109375" style="121" customWidth="1"/>
    <col min="730" max="730" width="7" style="121" customWidth="1"/>
    <col min="731" max="731" width="6.42578125" style="121" customWidth="1"/>
    <col min="732" max="733" width="5.85546875" style="121" customWidth="1"/>
    <col min="734" max="734" width="5.7109375" style="121" customWidth="1"/>
    <col min="735" max="735" width="6.28515625" style="121" customWidth="1"/>
    <col min="736" max="738" width="9.140625" style="121"/>
    <col min="739" max="739" width="5.42578125" style="121" customWidth="1"/>
    <col min="740" max="740" width="42.140625" style="121" customWidth="1"/>
    <col min="741" max="741" width="7.28515625" style="121" customWidth="1"/>
    <col min="742" max="742" width="5.28515625" style="121" customWidth="1"/>
    <col min="743" max="744" width="7" style="121" customWidth="1"/>
    <col min="745" max="745" width="8.140625" style="121" customWidth="1"/>
    <col min="746" max="746" width="7.140625" style="121" customWidth="1"/>
    <col min="747" max="747" width="6.140625" style="121" customWidth="1"/>
    <col min="748" max="748" width="6.42578125" style="121" customWidth="1"/>
    <col min="749" max="749" width="6.7109375" style="121" customWidth="1"/>
    <col min="750" max="982" width="9.140625" style="121"/>
    <col min="983" max="983" width="3.42578125" style="121" customWidth="1"/>
    <col min="984" max="984" width="47.42578125" style="121" customWidth="1"/>
    <col min="985" max="985" width="7.7109375" style="121" customWidth="1"/>
    <col min="986" max="986" width="7" style="121" customWidth="1"/>
    <col min="987" max="987" width="6.42578125" style="121" customWidth="1"/>
    <col min="988" max="989" width="5.85546875" style="121" customWidth="1"/>
    <col min="990" max="990" width="5.7109375" style="121" customWidth="1"/>
    <col min="991" max="991" width="6.28515625" style="121" customWidth="1"/>
    <col min="992" max="994" width="9.140625" style="121"/>
    <col min="995" max="995" width="5.42578125" style="121" customWidth="1"/>
    <col min="996" max="996" width="42.140625" style="121" customWidth="1"/>
    <col min="997" max="997" width="7.28515625" style="121" customWidth="1"/>
    <col min="998" max="998" width="5.28515625" style="121" customWidth="1"/>
    <col min="999" max="1000" width="7" style="121" customWidth="1"/>
    <col min="1001" max="1001" width="8.140625" style="121" customWidth="1"/>
    <col min="1002" max="1002" width="7.140625" style="121" customWidth="1"/>
    <col min="1003" max="1003" width="6.140625" style="121" customWidth="1"/>
    <col min="1004" max="1004" width="6.42578125" style="121" customWidth="1"/>
    <col min="1005" max="1005" width="6.7109375" style="121" customWidth="1"/>
    <col min="1006" max="1238" width="9.140625" style="121"/>
    <col min="1239" max="1239" width="3.42578125" style="121" customWidth="1"/>
    <col min="1240" max="1240" width="47.42578125" style="121" customWidth="1"/>
    <col min="1241" max="1241" width="7.7109375" style="121" customWidth="1"/>
    <col min="1242" max="1242" width="7" style="121" customWidth="1"/>
    <col min="1243" max="1243" width="6.42578125" style="121" customWidth="1"/>
    <col min="1244" max="1245" width="5.85546875" style="121" customWidth="1"/>
    <col min="1246" max="1246" width="5.7109375" style="121" customWidth="1"/>
    <col min="1247" max="1247" width="6.28515625" style="121" customWidth="1"/>
    <col min="1248" max="1250" width="9.140625" style="121"/>
    <col min="1251" max="1251" width="5.42578125" style="121" customWidth="1"/>
    <col min="1252" max="1252" width="42.140625" style="121" customWidth="1"/>
    <col min="1253" max="1253" width="7.28515625" style="121" customWidth="1"/>
    <col min="1254" max="1254" width="5.28515625" style="121" customWidth="1"/>
    <col min="1255" max="1256" width="7" style="121" customWidth="1"/>
    <col min="1257" max="1257" width="8.140625" style="121" customWidth="1"/>
    <col min="1258" max="1258" width="7.140625" style="121" customWidth="1"/>
    <col min="1259" max="1259" width="6.140625" style="121" customWidth="1"/>
    <col min="1260" max="1260" width="6.42578125" style="121" customWidth="1"/>
    <col min="1261" max="1261" width="6.7109375" style="121" customWidth="1"/>
    <col min="1262" max="1494" width="9.140625" style="121"/>
    <col min="1495" max="1495" width="3.42578125" style="121" customWidth="1"/>
    <col min="1496" max="1496" width="47.42578125" style="121" customWidth="1"/>
    <col min="1497" max="1497" width="7.7109375" style="121" customWidth="1"/>
    <col min="1498" max="1498" width="7" style="121" customWidth="1"/>
    <col min="1499" max="1499" width="6.42578125" style="121" customWidth="1"/>
    <col min="1500" max="1501" width="5.85546875" style="121" customWidth="1"/>
    <col min="1502" max="1502" width="5.7109375" style="121" customWidth="1"/>
    <col min="1503" max="1503" width="6.28515625" style="121" customWidth="1"/>
    <col min="1504" max="1506" width="9.140625" style="121"/>
    <col min="1507" max="1507" width="5.42578125" style="121" customWidth="1"/>
    <col min="1508" max="1508" width="42.140625" style="121" customWidth="1"/>
    <col min="1509" max="1509" width="7.28515625" style="121" customWidth="1"/>
    <col min="1510" max="1510" width="5.28515625" style="121" customWidth="1"/>
    <col min="1511" max="1512" width="7" style="121" customWidth="1"/>
    <col min="1513" max="1513" width="8.140625" style="121" customWidth="1"/>
    <col min="1514" max="1514" width="7.140625" style="121" customWidth="1"/>
    <col min="1515" max="1515" width="6.140625" style="121" customWidth="1"/>
    <col min="1516" max="1516" width="6.42578125" style="121" customWidth="1"/>
    <col min="1517" max="1517" width="6.7109375" style="121" customWidth="1"/>
    <col min="1518" max="1750" width="9.140625" style="121"/>
    <col min="1751" max="1751" width="3.42578125" style="121" customWidth="1"/>
    <col min="1752" max="1752" width="47.42578125" style="121" customWidth="1"/>
    <col min="1753" max="1753" width="7.7109375" style="121" customWidth="1"/>
    <col min="1754" max="1754" width="7" style="121" customWidth="1"/>
    <col min="1755" max="1755" width="6.42578125" style="121" customWidth="1"/>
    <col min="1756" max="1757" width="5.85546875" style="121" customWidth="1"/>
    <col min="1758" max="1758" width="5.7109375" style="121" customWidth="1"/>
    <col min="1759" max="1759" width="6.28515625" style="121" customWidth="1"/>
    <col min="1760" max="1762" width="9.140625" style="121"/>
    <col min="1763" max="1763" width="5.42578125" style="121" customWidth="1"/>
    <col min="1764" max="1764" width="42.140625" style="121" customWidth="1"/>
    <col min="1765" max="1765" width="7.28515625" style="121" customWidth="1"/>
    <col min="1766" max="1766" width="5.28515625" style="121" customWidth="1"/>
    <col min="1767" max="1768" width="7" style="121" customWidth="1"/>
    <col min="1769" max="1769" width="8.140625" style="121" customWidth="1"/>
    <col min="1770" max="1770" width="7.140625" style="121" customWidth="1"/>
    <col min="1771" max="1771" width="6.140625" style="121" customWidth="1"/>
    <col min="1772" max="1772" width="6.42578125" style="121" customWidth="1"/>
    <col min="1773" max="1773" width="6.7109375" style="121" customWidth="1"/>
    <col min="1774" max="2006" width="9.140625" style="121"/>
    <col min="2007" max="2007" width="3.42578125" style="121" customWidth="1"/>
    <col min="2008" max="2008" width="47.42578125" style="121" customWidth="1"/>
    <col min="2009" max="2009" width="7.7109375" style="121" customWidth="1"/>
    <col min="2010" max="2010" width="7" style="121" customWidth="1"/>
    <col min="2011" max="2011" width="6.42578125" style="121" customWidth="1"/>
    <col min="2012" max="2013" width="5.85546875" style="121" customWidth="1"/>
    <col min="2014" max="2014" width="5.7109375" style="121" customWidth="1"/>
    <col min="2015" max="2015" width="6.28515625" style="121" customWidth="1"/>
    <col min="2016" max="2018" width="9.140625" style="121"/>
    <col min="2019" max="2019" width="5.42578125" style="121" customWidth="1"/>
    <col min="2020" max="2020" width="42.140625" style="121" customWidth="1"/>
    <col min="2021" max="2021" width="7.28515625" style="121" customWidth="1"/>
    <col min="2022" max="2022" width="5.28515625" style="121" customWidth="1"/>
    <col min="2023" max="2024" width="7" style="121" customWidth="1"/>
    <col min="2025" max="2025" width="8.140625" style="121" customWidth="1"/>
    <col min="2026" max="2026" width="7.140625" style="121" customWidth="1"/>
    <col min="2027" max="2027" width="6.140625" style="121" customWidth="1"/>
    <col min="2028" max="2028" width="6.42578125" style="121" customWidth="1"/>
    <col min="2029" max="2029" width="6.7109375" style="121" customWidth="1"/>
    <col min="2030" max="2262" width="9.140625" style="121"/>
    <col min="2263" max="2263" width="3.42578125" style="121" customWidth="1"/>
    <col min="2264" max="2264" width="47.42578125" style="121" customWidth="1"/>
    <col min="2265" max="2265" width="7.7109375" style="121" customWidth="1"/>
    <col min="2266" max="2266" width="7" style="121" customWidth="1"/>
    <col min="2267" max="2267" width="6.42578125" style="121" customWidth="1"/>
    <col min="2268" max="2269" width="5.85546875" style="121" customWidth="1"/>
    <col min="2270" max="2270" width="5.7109375" style="121" customWidth="1"/>
    <col min="2271" max="2271" width="6.28515625" style="121" customWidth="1"/>
    <col min="2272" max="2274" width="9.140625" style="121"/>
    <col min="2275" max="2275" width="5.42578125" style="121" customWidth="1"/>
    <col min="2276" max="2276" width="42.140625" style="121" customWidth="1"/>
    <col min="2277" max="2277" width="7.28515625" style="121" customWidth="1"/>
    <col min="2278" max="2278" width="5.28515625" style="121" customWidth="1"/>
    <col min="2279" max="2280" width="7" style="121" customWidth="1"/>
    <col min="2281" max="2281" width="8.140625" style="121" customWidth="1"/>
    <col min="2282" max="2282" width="7.140625" style="121" customWidth="1"/>
    <col min="2283" max="2283" width="6.140625" style="121" customWidth="1"/>
    <col min="2284" max="2284" width="6.42578125" style="121" customWidth="1"/>
    <col min="2285" max="2285" width="6.7109375" style="121" customWidth="1"/>
    <col min="2286" max="2518" width="9.140625" style="121"/>
    <col min="2519" max="2519" width="3.42578125" style="121" customWidth="1"/>
    <col min="2520" max="2520" width="47.42578125" style="121" customWidth="1"/>
    <col min="2521" max="2521" width="7.7109375" style="121" customWidth="1"/>
    <col min="2522" max="2522" width="7" style="121" customWidth="1"/>
    <col min="2523" max="2523" width="6.42578125" style="121" customWidth="1"/>
    <col min="2524" max="2525" width="5.85546875" style="121" customWidth="1"/>
    <col min="2526" max="2526" width="5.7109375" style="121" customWidth="1"/>
    <col min="2527" max="2527" width="6.28515625" style="121" customWidth="1"/>
    <col min="2528" max="2530" width="9.140625" style="121"/>
    <col min="2531" max="2531" width="5.42578125" style="121" customWidth="1"/>
    <col min="2532" max="2532" width="42.140625" style="121" customWidth="1"/>
    <col min="2533" max="2533" width="7.28515625" style="121" customWidth="1"/>
    <col min="2534" max="2534" width="5.28515625" style="121" customWidth="1"/>
    <col min="2535" max="2536" width="7" style="121" customWidth="1"/>
    <col min="2537" max="2537" width="8.140625" style="121" customWidth="1"/>
    <col min="2538" max="2538" width="7.140625" style="121" customWidth="1"/>
    <col min="2539" max="2539" width="6.140625" style="121" customWidth="1"/>
    <col min="2540" max="2540" width="6.42578125" style="121" customWidth="1"/>
    <col min="2541" max="2541" width="6.7109375" style="121" customWidth="1"/>
    <col min="2542" max="2774" width="9.140625" style="121"/>
    <col min="2775" max="2775" width="3.42578125" style="121" customWidth="1"/>
    <col min="2776" max="2776" width="47.42578125" style="121" customWidth="1"/>
    <col min="2777" max="2777" width="7.7109375" style="121" customWidth="1"/>
    <col min="2778" max="2778" width="7" style="121" customWidth="1"/>
    <col min="2779" max="2779" width="6.42578125" style="121" customWidth="1"/>
    <col min="2780" max="2781" width="5.85546875" style="121" customWidth="1"/>
    <col min="2782" max="2782" width="5.7109375" style="121" customWidth="1"/>
    <col min="2783" max="2783" width="6.28515625" style="121" customWidth="1"/>
    <col min="2784" max="2786" width="9.140625" style="121"/>
    <col min="2787" max="2787" width="5.42578125" style="121" customWidth="1"/>
    <col min="2788" max="2788" width="42.140625" style="121" customWidth="1"/>
    <col min="2789" max="2789" width="7.28515625" style="121" customWidth="1"/>
    <col min="2790" max="2790" width="5.28515625" style="121" customWidth="1"/>
    <col min="2791" max="2792" width="7" style="121" customWidth="1"/>
    <col min="2793" max="2793" width="8.140625" style="121" customWidth="1"/>
    <col min="2794" max="2794" width="7.140625" style="121" customWidth="1"/>
    <col min="2795" max="2795" width="6.140625" style="121" customWidth="1"/>
    <col min="2796" max="2796" width="6.42578125" style="121" customWidth="1"/>
    <col min="2797" max="2797" width="6.7109375" style="121" customWidth="1"/>
    <col min="2798" max="3030" width="9.140625" style="121"/>
    <col min="3031" max="3031" width="3.42578125" style="121" customWidth="1"/>
    <col min="3032" max="3032" width="47.42578125" style="121" customWidth="1"/>
    <col min="3033" max="3033" width="7.7109375" style="121" customWidth="1"/>
    <col min="3034" max="3034" width="7" style="121" customWidth="1"/>
    <col min="3035" max="3035" width="6.42578125" style="121" customWidth="1"/>
    <col min="3036" max="3037" width="5.85546875" style="121" customWidth="1"/>
    <col min="3038" max="3038" width="5.7109375" style="121" customWidth="1"/>
    <col min="3039" max="3039" width="6.28515625" style="121" customWidth="1"/>
    <col min="3040" max="3042" width="9.140625" style="121"/>
    <col min="3043" max="3043" width="5.42578125" style="121" customWidth="1"/>
    <col min="3044" max="3044" width="42.140625" style="121" customWidth="1"/>
    <col min="3045" max="3045" width="7.28515625" style="121" customWidth="1"/>
    <col min="3046" max="3046" width="5.28515625" style="121" customWidth="1"/>
    <col min="3047" max="3048" width="7" style="121" customWidth="1"/>
    <col min="3049" max="3049" width="8.140625" style="121" customWidth="1"/>
    <col min="3050" max="3050" width="7.140625" style="121" customWidth="1"/>
    <col min="3051" max="3051" width="6.140625" style="121" customWidth="1"/>
    <col min="3052" max="3052" width="6.42578125" style="121" customWidth="1"/>
    <col min="3053" max="3053" width="6.7109375" style="121" customWidth="1"/>
    <col min="3054" max="3286" width="9.140625" style="121"/>
    <col min="3287" max="3287" width="3.42578125" style="121" customWidth="1"/>
    <col min="3288" max="3288" width="47.42578125" style="121" customWidth="1"/>
    <col min="3289" max="3289" width="7.7109375" style="121" customWidth="1"/>
    <col min="3290" max="3290" width="7" style="121" customWidth="1"/>
    <col min="3291" max="3291" width="6.42578125" style="121" customWidth="1"/>
    <col min="3292" max="3293" width="5.85546875" style="121" customWidth="1"/>
    <col min="3294" max="3294" width="5.7109375" style="121" customWidth="1"/>
    <col min="3295" max="3295" width="6.28515625" style="121" customWidth="1"/>
    <col min="3296" max="3298" width="9.140625" style="121"/>
    <col min="3299" max="3299" width="5.42578125" style="121" customWidth="1"/>
    <col min="3300" max="3300" width="42.140625" style="121" customWidth="1"/>
    <col min="3301" max="3301" width="7.28515625" style="121" customWidth="1"/>
    <col min="3302" max="3302" width="5.28515625" style="121" customWidth="1"/>
    <col min="3303" max="3304" width="7" style="121" customWidth="1"/>
    <col min="3305" max="3305" width="8.140625" style="121" customWidth="1"/>
    <col min="3306" max="3306" width="7.140625" style="121" customWidth="1"/>
    <col min="3307" max="3307" width="6.140625" style="121" customWidth="1"/>
    <col min="3308" max="3308" width="6.42578125" style="121" customWidth="1"/>
    <col min="3309" max="3309" width="6.7109375" style="121" customWidth="1"/>
    <col min="3310" max="3542" width="9.140625" style="121"/>
    <col min="3543" max="3543" width="3.42578125" style="121" customWidth="1"/>
    <col min="3544" max="3544" width="47.42578125" style="121" customWidth="1"/>
    <col min="3545" max="3545" width="7.7109375" style="121" customWidth="1"/>
    <col min="3546" max="3546" width="7" style="121" customWidth="1"/>
    <col min="3547" max="3547" width="6.42578125" style="121" customWidth="1"/>
    <col min="3548" max="3549" width="5.85546875" style="121" customWidth="1"/>
    <col min="3550" max="3550" width="5.7109375" style="121" customWidth="1"/>
    <col min="3551" max="3551" width="6.28515625" style="121" customWidth="1"/>
    <col min="3552" max="3554" width="9.140625" style="121"/>
    <col min="3555" max="3555" width="5.42578125" style="121" customWidth="1"/>
    <col min="3556" max="3556" width="42.140625" style="121" customWidth="1"/>
    <col min="3557" max="3557" width="7.28515625" style="121" customWidth="1"/>
    <col min="3558" max="3558" width="5.28515625" style="121" customWidth="1"/>
    <col min="3559" max="3560" width="7" style="121" customWidth="1"/>
    <col min="3561" max="3561" width="8.140625" style="121" customWidth="1"/>
    <col min="3562" max="3562" width="7.140625" style="121" customWidth="1"/>
    <col min="3563" max="3563" width="6.140625" style="121" customWidth="1"/>
    <col min="3564" max="3564" width="6.42578125" style="121" customWidth="1"/>
    <col min="3565" max="3565" width="6.7109375" style="121" customWidth="1"/>
    <col min="3566" max="3798" width="9.140625" style="121"/>
    <col min="3799" max="3799" width="3.42578125" style="121" customWidth="1"/>
    <col min="3800" max="3800" width="47.42578125" style="121" customWidth="1"/>
    <col min="3801" max="3801" width="7.7109375" style="121" customWidth="1"/>
    <col min="3802" max="3802" width="7" style="121" customWidth="1"/>
    <col min="3803" max="3803" width="6.42578125" style="121" customWidth="1"/>
    <col min="3804" max="3805" width="5.85546875" style="121" customWidth="1"/>
    <col min="3806" max="3806" width="5.7109375" style="121" customWidth="1"/>
    <col min="3807" max="3807" width="6.28515625" style="121" customWidth="1"/>
    <col min="3808" max="3810" width="9.140625" style="121"/>
    <col min="3811" max="3811" width="5.42578125" style="121" customWidth="1"/>
    <col min="3812" max="3812" width="42.140625" style="121" customWidth="1"/>
    <col min="3813" max="3813" width="7.28515625" style="121" customWidth="1"/>
    <col min="3814" max="3814" width="5.28515625" style="121" customWidth="1"/>
    <col min="3815" max="3816" width="7" style="121" customWidth="1"/>
    <col min="3817" max="3817" width="8.140625" style="121" customWidth="1"/>
    <col min="3818" max="3818" width="7.140625" style="121" customWidth="1"/>
    <col min="3819" max="3819" width="6.140625" style="121" customWidth="1"/>
    <col min="3820" max="3820" width="6.42578125" style="121" customWidth="1"/>
    <col min="3821" max="3821" width="6.7109375" style="121" customWidth="1"/>
    <col min="3822" max="4054" width="9.140625" style="121"/>
    <col min="4055" max="4055" width="3.42578125" style="121" customWidth="1"/>
    <col min="4056" max="4056" width="47.42578125" style="121" customWidth="1"/>
    <col min="4057" max="4057" width="7.7109375" style="121" customWidth="1"/>
    <col min="4058" max="4058" width="7" style="121" customWidth="1"/>
    <col min="4059" max="4059" width="6.42578125" style="121" customWidth="1"/>
    <col min="4060" max="4061" width="5.85546875" style="121" customWidth="1"/>
    <col min="4062" max="4062" width="5.7109375" style="121" customWidth="1"/>
    <col min="4063" max="4063" width="6.28515625" style="121" customWidth="1"/>
    <col min="4064" max="4066" width="9.140625" style="121"/>
    <col min="4067" max="4067" width="5.42578125" style="121" customWidth="1"/>
    <col min="4068" max="4068" width="42.140625" style="121" customWidth="1"/>
    <col min="4069" max="4069" width="7.28515625" style="121" customWidth="1"/>
    <col min="4070" max="4070" width="5.28515625" style="121" customWidth="1"/>
    <col min="4071" max="4072" width="7" style="121" customWidth="1"/>
    <col min="4073" max="4073" width="8.140625" style="121" customWidth="1"/>
    <col min="4074" max="4074" width="7.140625" style="121" customWidth="1"/>
    <col min="4075" max="4075" width="6.140625" style="121" customWidth="1"/>
    <col min="4076" max="4076" width="6.42578125" style="121" customWidth="1"/>
    <col min="4077" max="4077" width="6.7109375" style="121" customWidth="1"/>
    <col min="4078" max="4310" width="9.140625" style="121"/>
    <col min="4311" max="4311" width="3.42578125" style="121" customWidth="1"/>
    <col min="4312" max="4312" width="47.42578125" style="121" customWidth="1"/>
    <col min="4313" max="4313" width="7.7109375" style="121" customWidth="1"/>
    <col min="4314" max="4314" width="7" style="121" customWidth="1"/>
    <col min="4315" max="4315" width="6.42578125" style="121" customWidth="1"/>
    <col min="4316" max="4317" width="5.85546875" style="121" customWidth="1"/>
    <col min="4318" max="4318" width="5.7109375" style="121" customWidth="1"/>
    <col min="4319" max="4319" width="6.28515625" style="121" customWidth="1"/>
    <col min="4320" max="4322" width="9.140625" style="121"/>
    <col min="4323" max="4323" width="5.42578125" style="121" customWidth="1"/>
    <col min="4324" max="4324" width="42.140625" style="121" customWidth="1"/>
    <col min="4325" max="4325" width="7.28515625" style="121" customWidth="1"/>
    <col min="4326" max="4326" width="5.28515625" style="121" customWidth="1"/>
    <col min="4327" max="4328" width="7" style="121" customWidth="1"/>
    <col min="4329" max="4329" width="8.140625" style="121" customWidth="1"/>
    <col min="4330" max="4330" width="7.140625" style="121" customWidth="1"/>
    <col min="4331" max="4331" width="6.140625" style="121" customWidth="1"/>
    <col min="4332" max="4332" width="6.42578125" style="121" customWidth="1"/>
    <col min="4333" max="4333" width="6.7109375" style="121" customWidth="1"/>
    <col min="4334" max="4566" width="9.140625" style="121"/>
    <col min="4567" max="4567" width="3.42578125" style="121" customWidth="1"/>
    <col min="4568" max="4568" width="47.42578125" style="121" customWidth="1"/>
    <col min="4569" max="4569" width="7.7109375" style="121" customWidth="1"/>
    <col min="4570" max="4570" width="7" style="121" customWidth="1"/>
    <col min="4571" max="4571" width="6.42578125" style="121" customWidth="1"/>
    <col min="4572" max="4573" width="5.85546875" style="121" customWidth="1"/>
    <col min="4574" max="4574" width="5.7109375" style="121" customWidth="1"/>
    <col min="4575" max="4575" width="6.28515625" style="121" customWidth="1"/>
    <col min="4576" max="4578" width="9.140625" style="121"/>
    <col min="4579" max="4579" width="5.42578125" style="121" customWidth="1"/>
    <col min="4580" max="4580" width="42.140625" style="121" customWidth="1"/>
    <col min="4581" max="4581" width="7.28515625" style="121" customWidth="1"/>
    <col min="4582" max="4582" width="5.28515625" style="121" customWidth="1"/>
    <col min="4583" max="4584" width="7" style="121" customWidth="1"/>
    <col min="4585" max="4585" width="8.140625" style="121" customWidth="1"/>
    <col min="4586" max="4586" width="7.140625" style="121" customWidth="1"/>
    <col min="4587" max="4587" width="6.140625" style="121" customWidth="1"/>
    <col min="4588" max="4588" width="6.42578125" style="121" customWidth="1"/>
    <col min="4589" max="4589" width="6.7109375" style="121" customWidth="1"/>
    <col min="4590" max="4822" width="9.140625" style="121"/>
    <col min="4823" max="4823" width="3.42578125" style="121" customWidth="1"/>
    <col min="4824" max="4824" width="47.42578125" style="121" customWidth="1"/>
    <col min="4825" max="4825" width="7.7109375" style="121" customWidth="1"/>
    <col min="4826" max="4826" width="7" style="121" customWidth="1"/>
    <col min="4827" max="4827" width="6.42578125" style="121" customWidth="1"/>
    <col min="4828" max="4829" width="5.85546875" style="121" customWidth="1"/>
    <col min="4830" max="4830" width="5.7109375" style="121" customWidth="1"/>
    <col min="4831" max="4831" width="6.28515625" style="121" customWidth="1"/>
    <col min="4832" max="4834" width="9.140625" style="121"/>
    <col min="4835" max="4835" width="5.42578125" style="121" customWidth="1"/>
    <col min="4836" max="4836" width="42.140625" style="121" customWidth="1"/>
    <col min="4837" max="4837" width="7.28515625" style="121" customWidth="1"/>
    <col min="4838" max="4838" width="5.28515625" style="121" customWidth="1"/>
    <col min="4839" max="4840" width="7" style="121" customWidth="1"/>
    <col min="4841" max="4841" width="8.140625" style="121" customWidth="1"/>
    <col min="4842" max="4842" width="7.140625" style="121" customWidth="1"/>
    <col min="4843" max="4843" width="6.140625" style="121" customWidth="1"/>
    <col min="4844" max="4844" width="6.42578125" style="121" customWidth="1"/>
    <col min="4845" max="4845" width="6.7109375" style="121" customWidth="1"/>
    <col min="4846" max="5078" width="9.140625" style="121"/>
    <col min="5079" max="5079" width="3.42578125" style="121" customWidth="1"/>
    <col min="5080" max="5080" width="47.42578125" style="121" customWidth="1"/>
    <col min="5081" max="5081" width="7.7109375" style="121" customWidth="1"/>
    <col min="5082" max="5082" width="7" style="121" customWidth="1"/>
    <col min="5083" max="5083" width="6.42578125" style="121" customWidth="1"/>
    <col min="5084" max="5085" width="5.85546875" style="121" customWidth="1"/>
    <col min="5086" max="5086" width="5.7109375" style="121" customWidth="1"/>
    <col min="5087" max="5087" width="6.28515625" style="121" customWidth="1"/>
    <col min="5088" max="5090" width="9.140625" style="121"/>
    <col min="5091" max="5091" width="5.42578125" style="121" customWidth="1"/>
    <col min="5092" max="5092" width="42.140625" style="121" customWidth="1"/>
    <col min="5093" max="5093" width="7.28515625" style="121" customWidth="1"/>
    <col min="5094" max="5094" width="5.28515625" style="121" customWidth="1"/>
    <col min="5095" max="5096" width="7" style="121" customWidth="1"/>
    <col min="5097" max="5097" width="8.140625" style="121" customWidth="1"/>
    <col min="5098" max="5098" width="7.140625" style="121" customWidth="1"/>
    <col min="5099" max="5099" width="6.140625" style="121" customWidth="1"/>
    <col min="5100" max="5100" width="6.42578125" style="121" customWidth="1"/>
    <col min="5101" max="5101" width="6.7109375" style="121" customWidth="1"/>
    <col min="5102" max="5334" width="9.140625" style="121"/>
    <col min="5335" max="5335" width="3.42578125" style="121" customWidth="1"/>
    <col min="5336" max="5336" width="47.42578125" style="121" customWidth="1"/>
    <col min="5337" max="5337" width="7.7109375" style="121" customWidth="1"/>
    <col min="5338" max="5338" width="7" style="121" customWidth="1"/>
    <col min="5339" max="5339" width="6.42578125" style="121" customWidth="1"/>
    <col min="5340" max="5341" width="5.85546875" style="121" customWidth="1"/>
    <col min="5342" max="5342" width="5.7109375" style="121" customWidth="1"/>
    <col min="5343" max="5343" width="6.28515625" style="121" customWidth="1"/>
    <col min="5344" max="5346" width="9.140625" style="121"/>
    <col min="5347" max="5347" width="5.42578125" style="121" customWidth="1"/>
    <col min="5348" max="5348" width="42.140625" style="121" customWidth="1"/>
    <col min="5349" max="5349" width="7.28515625" style="121" customWidth="1"/>
    <col min="5350" max="5350" width="5.28515625" style="121" customWidth="1"/>
    <col min="5351" max="5352" width="7" style="121" customWidth="1"/>
    <col min="5353" max="5353" width="8.140625" style="121" customWidth="1"/>
    <col min="5354" max="5354" width="7.140625" style="121" customWidth="1"/>
    <col min="5355" max="5355" width="6.140625" style="121" customWidth="1"/>
    <col min="5356" max="5356" width="6.42578125" style="121" customWidth="1"/>
    <col min="5357" max="5357" width="6.7109375" style="121" customWidth="1"/>
    <col min="5358" max="5590" width="9.140625" style="121"/>
    <col min="5591" max="5591" width="3.42578125" style="121" customWidth="1"/>
    <col min="5592" max="5592" width="47.42578125" style="121" customWidth="1"/>
    <col min="5593" max="5593" width="7.7109375" style="121" customWidth="1"/>
    <col min="5594" max="5594" width="7" style="121" customWidth="1"/>
    <col min="5595" max="5595" width="6.42578125" style="121" customWidth="1"/>
    <col min="5596" max="5597" width="5.85546875" style="121" customWidth="1"/>
    <col min="5598" max="5598" width="5.7109375" style="121" customWidth="1"/>
    <col min="5599" max="5599" width="6.28515625" style="121" customWidth="1"/>
    <col min="5600" max="5602" width="9.140625" style="121"/>
    <col min="5603" max="5603" width="5.42578125" style="121" customWidth="1"/>
    <col min="5604" max="5604" width="42.140625" style="121" customWidth="1"/>
    <col min="5605" max="5605" width="7.28515625" style="121" customWidth="1"/>
    <col min="5606" max="5606" width="5.28515625" style="121" customWidth="1"/>
    <col min="5607" max="5608" width="7" style="121" customWidth="1"/>
    <col min="5609" max="5609" width="8.140625" style="121" customWidth="1"/>
    <col min="5610" max="5610" width="7.140625" style="121" customWidth="1"/>
    <col min="5611" max="5611" width="6.140625" style="121" customWidth="1"/>
    <col min="5612" max="5612" width="6.42578125" style="121" customWidth="1"/>
    <col min="5613" max="5613" width="6.7109375" style="121" customWidth="1"/>
    <col min="5614" max="5846" width="9.140625" style="121"/>
    <col min="5847" max="5847" width="3.42578125" style="121" customWidth="1"/>
    <col min="5848" max="5848" width="47.42578125" style="121" customWidth="1"/>
    <col min="5849" max="5849" width="7.7109375" style="121" customWidth="1"/>
    <col min="5850" max="5850" width="7" style="121" customWidth="1"/>
    <col min="5851" max="5851" width="6.42578125" style="121" customWidth="1"/>
    <col min="5852" max="5853" width="5.85546875" style="121" customWidth="1"/>
    <col min="5854" max="5854" width="5.7109375" style="121" customWidth="1"/>
    <col min="5855" max="5855" width="6.28515625" style="121" customWidth="1"/>
    <col min="5856" max="5858" width="9.140625" style="121"/>
    <col min="5859" max="5859" width="5.42578125" style="121" customWidth="1"/>
    <col min="5860" max="5860" width="42.140625" style="121" customWidth="1"/>
    <col min="5861" max="5861" width="7.28515625" style="121" customWidth="1"/>
    <col min="5862" max="5862" width="5.28515625" style="121" customWidth="1"/>
    <col min="5863" max="5864" width="7" style="121" customWidth="1"/>
    <col min="5865" max="5865" width="8.140625" style="121" customWidth="1"/>
    <col min="5866" max="5866" width="7.140625" style="121" customWidth="1"/>
    <col min="5867" max="5867" width="6.140625" style="121" customWidth="1"/>
    <col min="5868" max="5868" width="6.42578125" style="121" customWidth="1"/>
    <col min="5869" max="5869" width="6.7109375" style="121" customWidth="1"/>
    <col min="5870" max="6102" width="9.140625" style="121"/>
    <col min="6103" max="6103" width="3.42578125" style="121" customWidth="1"/>
    <col min="6104" max="6104" width="47.42578125" style="121" customWidth="1"/>
    <col min="6105" max="6105" width="7.7109375" style="121" customWidth="1"/>
    <col min="6106" max="6106" width="7" style="121" customWidth="1"/>
    <col min="6107" max="6107" width="6.42578125" style="121" customWidth="1"/>
    <col min="6108" max="6109" width="5.85546875" style="121" customWidth="1"/>
    <col min="6110" max="6110" width="5.7109375" style="121" customWidth="1"/>
    <col min="6111" max="6111" width="6.28515625" style="121" customWidth="1"/>
    <col min="6112" max="6114" width="9.140625" style="121"/>
    <col min="6115" max="6115" width="5.42578125" style="121" customWidth="1"/>
    <col min="6116" max="6116" width="42.140625" style="121" customWidth="1"/>
    <col min="6117" max="6117" width="7.28515625" style="121" customWidth="1"/>
    <col min="6118" max="6118" width="5.28515625" style="121" customWidth="1"/>
    <col min="6119" max="6120" width="7" style="121" customWidth="1"/>
    <col min="6121" max="6121" width="8.140625" style="121" customWidth="1"/>
    <col min="6122" max="6122" width="7.140625" style="121" customWidth="1"/>
    <col min="6123" max="6123" width="6.140625" style="121" customWidth="1"/>
    <col min="6124" max="6124" width="6.42578125" style="121" customWidth="1"/>
    <col min="6125" max="6125" width="6.7109375" style="121" customWidth="1"/>
    <col min="6126" max="6358" width="9.140625" style="121"/>
    <col min="6359" max="6359" width="3.42578125" style="121" customWidth="1"/>
    <col min="6360" max="6360" width="47.42578125" style="121" customWidth="1"/>
    <col min="6361" max="6361" width="7.7109375" style="121" customWidth="1"/>
    <col min="6362" max="6362" width="7" style="121" customWidth="1"/>
    <col min="6363" max="6363" width="6.42578125" style="121" customWidth="1"/>
    <col min="6364" max="6365" width="5.85546875" style="121" customWidth="1"/>
    <col min="6366" max="6366" width="5.7109375" style="121" customWidth="1"/>
    <col min="6367" max="6367" width="6.28515625" style="121" customWidth="1"/>
    <col min="6368" max="6370" width="9.140625" style="121"/>
    <col min="6371" max="6371" width="5.42578125" style="121" customWidth="1"/>
    <col min="6372" max="6372" width="42.140625" style="121" customWidth="1"/>
    <col min="6373" max="6373" width="7.28515625" style="121" customWidth="1"/>
    <col min="6374" max="6374" width="5.28515625" style="121" customWidth="1"/>
    <col min="6375" max="6376" width="7" style="121" customWidth="1"/>
    <col min="6377" max="6377" width="8.140625" style="121" customWidth="1"/>
    <col min="6378" max="6378" width="7.140625" style="121" customWidth="1"/>
    <col min="6379" max="6379" width="6.140625" style="121" customWidth="1"/>
    <col min="6380" max="6380" width="6.42578125" style="121" customWidth="1"/>
    <col min="6381" max="6381" width="6.7109375" style="121" customWidth="1"/>
    <col min="6382" max="6614" width="9.140625" style="121"/>
    <col min="6615" max="6615" width="3.42578125" style="121" customWidth="1"/>
    <col min="6616" max="6616" width="47.42578125" style="121" customWidth="1"/>
    <col min="6617" max="6617" width="7.7109375" style="121" customWidth="1"/>
    <col min="6618" max="6618" width="7" style="121" customWidth="1"/>
    <col min="6619" max="6619" width="6.42578125" style="121" customWidth="1"/>
    <col min="6620" max="6621" width="5.85546875" style="121" customWidth="1"/>
    <col min="6622" max="6622" width="5.7109375" style="121" customWidth="1"/>
    <col min="6623" max="6623" width="6.28515625" style="121" customWidth="1"/>
    <col min="6624" max="6626" width="9.140625" style="121"/>
    <col min="6627" max="6627" width="5.42578125" style="121" customWidth="1"/>
    <col min="6628" max="6628" width="42.140625" style="121" customWidth="1"/>
    <col min="6629" max="6629" width="7.28515625" style="121" customWidth="1"/>
    <col min="6630" max="6630" width="5.28515625" style="121" customWidth="1"/>
    <col min="6631" max="6632" width="7" style="121" customWidth="1"/>
    <col min="6633" max="6633" width="8.140625" style="121" customWidth="1"/>
    <col min="6634" max="6634" width="7.140625" style="121" customWidth="1"/>
    <col min="6635" max="6635" width="6.140625" style="121" customWidth="1"/>
    <col min="6636" max="6636" width="6.42578125" style="121" customWidth="1"/>
    <col min="6637" max="6637" width="6.7109375" style="121" customWidth="1"/>
    <col min="6638" max="6870" width="9.140625" style="121"/>
    <col min="6871" max="6871" width="3.42578125" style="121" customWidth="1"/>
    <col min="6872" max="6872" width="47.42578125" style="121" customWidth="1"/>
    <col min="6873" max="6873" width="7.7109375" style="121" customWidth="1"/>
    <col min="6874" max="6874" width="7" style="121" customWidth="1"/>
    <col min="6875" max="6875" width="6.42578125" style="121" customWidth="1"/>
    <col min="6876" max="6877" width="5.85546875" style="121" customWidth="1"/>
    <col min="6878" max="6878" width="5.7109375" style="121" customWidth="1"/>
    <col min="6879" max="6879" width="6.28515625" style="121" customWidth="1"/>
    <col min="6880" max="6882" width="9.140625" style="121"/>
    <col min="6883" max="6883" width="5.42578125" style="121" customWidth="1"/>
    <col min="6884" max="6884" width="42.140625" style="121" customWidth="1"/>
    <col min="6885" max="6885" width="7.28515625" style="121" customWidth="1"/>
    <col min="6886" max="6886" width="5.28515625" style="121" customWidth="1"/>
    <col min="6887" max="6888" width="7" style="121" customWidth="1"/>
    <col min="6889" max="6889" width="8.140625" style="121" customWidth="1"/>
    <col min="6890" max="6890" width="7.140625" style="121" customWidth="1"/>
    <col min="6891" max="6891" width="6.140625" style="121" customWidth="1"/>
    <col min="6892" max="6892" width="6.42578125" style="121" customWidth="1"/>
    <col min="6893" max="6893" width="6.7109375" style="121" customWidth="1"/>
    <col min="6894" max="7126" width="9.140625" style="121"/>
    <col min="7127" max="7127" width="3.42578125" style="121" customWidth="1"/>
    <col min="7128" max="7128" width="47.42578125" style="121" customWidth="1"/>
    <col min="7129" max="7129" width="7.7109375" style="121" customWidth="1"/>
    <col min="7130" max="7130" width="7" style="121" customWidth="1"/>
    <col min="7131" max="7131" width="6.42578125" style="121" customWidth="1"/>
    <col min="7132" max="7133" width="5.85546875" style="121" customWidth="1"/>
    <col min="7134" max="7134" width="5.7109375" style="121" customWidth="1"/>
    <col min="7135" max="7135" width="6.28515625" style="121" customWidth="1"/>
    <col min="7136" max="7138" width="9.140625" style="121"/>
    <col min="7139" max="7139" width="5.42578125" style="121" customWidth="1"/>
    <col min="7140" max="7140" width="42.140625" style="121" customWidth="1"/>
    <col min="7141" max="7141" width="7.28515625" style="121" customWidth="1"/>
    <col min="7142" max="7142" width="5.28515625" style="121" customWidth="1"/>
    <col min="7143" max="7144" width="7" style="121" customWidth="1"/>
    <col min="7145" max="7145" width="8.140625" style="121" customWidth="1"/>
    <col min="7146" max="7146" width="7.140625" style="121" customWidth="1"/>
    <col min="7147" max="7147" width="6.140625" style="121" customWidth="1"/>
    <col min="7148" max="7148" width="6.42578125" style="121" customWidth="1"/>
    <col min="7149" max="7149" width="6.7109375" style="121" customWidth="1"/>
    <col min="7150" max="7382" width="9.140625" style="121"/>
    <col min="7383" max="7383" width="3.42578125" style="121" customWidth="1"/>
    <col min="7384" max="7384" width="47.42578125" style="121" customWidth="1"/>
    <col min="7385" max="7385" width="7.7109375" style="121" customWidth="1"/>
    <col min="7386" max="7386" width="7" style="121" customWidth="1"/>
    <col min="7387" max="7387" width="6.42578125" style="121" customWidth="1"/>
    <col min="7388" max="7389" width="5.85546875" style="121" customWidth="1"/>
    <col min="7390" max="7390" width="5.7109375" style="121" customWidth="1"/>
    <col min="7391" max="7391" width="6.28515625" style="121" customWidth="1"/>
    <col min="7392" max="7394" width="9.140625" style="121"/>
    <col min="7395" max="7395" width="5.42578125" style="121" customWidth="1"/>
    <col min="7396" max="7396" width="42.140625" style="121" customWidth="1"/>
    <col min="7397" max="7397" width="7.28515625" style="121" customWidth="1"/>
    <col min="7398" max="7398" width="5.28515625" style="121" customWidth="1"/>
    <col min="7399" max="7400" width="7" style="121" customWidth="1"/>
    <col min="7401" max="7401" width="8.140625" style="121" customWidth="1"/>
    <col min="7402" max="7402" width="7.140625" style="121" customWidth="1"/>
    <col min="7403" max="7403" width="6.140625" style="121" customWidth="1"/>
    <col min="7404" max="7404" width="6.42578125" style="121" customWidth="1"/>
    <col min="7405" max="7405" width="6.7109375" style="121" customWidth="1"/>
    <col min="7406" max="7638" width="9.140625" style="121"/>
    <col min="7639" max="7639" width="3.42578125" style="121" customWidth="1"/>
    <col min="7640" max="7640" width="47.42578125" style="121" customWidth="1"/>
    <col min="7641" max="7641" width="7.7109375" style="121" customWidth="1"/>
    <col min="7642" max="7642" width="7" style="121" customWidth="1"/>
    <col min="7643" max="7643" width="6.42578125" style="121" customWidth="1"/>
    <col min="7644" max="7645" width="5.85546875" style="121" customWidth="1"/>
    <col min="7646" max="7646" width="5.7109375" style="121" customWidth="1"/>
    <col min="7647" max="7647" width="6.28515625" style="121" customWidth="1"/>
    <col min="7648" max="7650" width="9.140625" style="121"/>
    <col min="7651" max="7651" width="5.42578125" style="121" customWidth="1"/>
    <col min="7652" max="7652" width="42.140625" style="121" customWidth="1"/>
    <col min="7653" max="7653" width="7.28515625" style="121" customWidth="1"/>
    <col min="7654" max="7654" width="5.28515625" style="121" customWidth="1"/>
    <col min="7655" max="7656" width="7" style="121" customWidth="1"/>
    <col min="7657" max="7657" width="8.140625" style="121" customWidth="1"/>
    <col min="7658" max="7658" width="7.140625" style="121" customWidth="1"/>
    <col min="7659" max="7659" width="6.140625" style="121" customWidth="1"/>
    <col min="7660" max="7660" width="6.42578125" style="121" customWidth="1"/>
    <col min="7661" max="7661" width="6.7109375" style="121" customWidth="1"/>
    <col min="7662" max="7894" width="9.140625" style="121"/>
    <col min="7895" max="7895" width="3.42578125" style="121" customWidth="1"/>
    <col min="7896" max="7896" width="47.42578125" style="121" customWidth="1"/>
    <col min="7897" max="7897" width="7.7109375" style="121" customWidth="1"/>
    <col min="7898" max="7898" width="7" style="121" customWidth="1"/>
    <col min="7899" max="7899" width="6.42578125" style="121" customWidth="1"/>
    <col min="7900" max="7901" width="5.85546875" style="121" customWidth="1"/>
    <col min="7902" max="7902" width="5.7109375" style="121" customWidth="1"/>
    <col min="7903" max="7903" width="6.28515625" style="121" customWidth="1"/>
    <col min="7904" max="7906" width="9.140625" style="121"/>
    <col min="7907" max="7907" width="5.42578125" style="121" customWidth="1"/>
    <col min="7908" max="7908" width="42.140625" style="121" customWidth="1"/>
    <col min="7909" max="7909" width="7.28515625" style="121" customWidth="1"/>
    <col min="7910" max="7910" width="5.28515625" style="121" customWidth="1"/>
    <col min="7911" max="7912" width="7" style="121" customWidth="1"/>
    <col min="7913" max="7913" width="8.140625" style="121" customWidth="1"/>
    <col min="7914" max="7914" width="7.140625" style="121" customWidth="1"/>
    <col min="7915" max="7915" width="6.140625" style="121" customWidth="1"/>
    <col min="7916" max="7916" width="6.42578125" style="121" customWidth="1"/>
    <col min="7917" max="7917" width="6.7109375" style="121" customWidth="1"/>
    <col min="7918" max="8150" width="9.140625" style="121"/>
    <col min="8151" max="8151" width="3.42578125" style="121" customWidth="1"/>
    <col min="8152" max="8152" width="47.42578125" style="121" customWidth="1"/>
    <col min="8153" max="8153" width="7.7109375" style="121" customWidth="1"/>
    <col min="8154" max="8154" width="7" style="121" customWidth="1"/>
    <col min="8155" max="8155" width="6.42578125" style="121" customWidth="1"/>
    <col min="8156" max="8157" width="5.85546875" style="121" customWidth="1"/>
    <col min="8158" max="8158" width="5.7109375" style="121" customWidth="1"/>
    <col min="8159" max="8159" width="6.28515625" style="121" customWidth="1"/>
    <col min="8160" max="8162" width="9.140625" style="121"/>
    <col min="8163" max="8163" width="5.42578125" style="121" customWidth="1"/>
    <col min="8164" max="8164" width="42.140625" style="121" customWidth="1"/>
    <col min="8165" max="8165" width="7.28515625" style="121" customWidth="1"/>
    <col min="8166" max="8166" width="5.28515625" style="121" customWidth="1"/>
    <col min="8167" max="8168" width="7" style="121" customWidth="1"/>
    <col min="8169" max="8169" width="8.140625" style="121" customWidth="1"/>
    <col min="8170" max="8170" width="7.140625" style="121" customWidth="1"/>
    <col min="8171" max="8171" width="6.140625" style="121" customWidth="1"/>
    <col min="8172" max="8172" width="6.42578125" style="121" customWidth="1"/>
    <col min="8173" max="8173" width="6.7109375" style="121" customWidth="1"/>
    <col min="8174" max="8406" width="9.140625" style="121"/>
    <col min="8407" max="8407" width="3.42578125" style="121" customWidth="1"/>
    <col min="8408" max="8408" width="47.42578125" style="121" customWidth="1"/>
    <col min="8409" max="8409" width="7.7109375" style="121" customWidth="1"/>
    <col min="8410" max="8410" width="7" style="121" customWidth="1"/>
    <col min="8411" max="8411" width="6.42578125" style="121" customWidth="1"/>
    <col min="8412" max="8413" width="5.85546875" style="121" customWidth="1"/>
    <col min="8414" max="8414" width="5.7109375" style="121" customWidth="1"/>
    <col min="8415" max="8415" width="6.28515625" style="121" customWidth="1"/>
    <col min="8416" max="8418" width="9.140625" style="121"/>
    <col min="8419" max="8419" width="5.42578125" style="121" customWidth="1"/>
    <col min="8420" max="8420" width="42.140625" style="121" customWidth="1"/>
    <col min="8421" max="8421" width="7.28515625" style="121" customWidth="1"/>
    <col min="8422" max="8422" width="5.28515625" style="121" customWidth="1"/>
    <col min="8423" max="8424" width="7" style="121" customWidth="1"/>
    <col min="8425" max="8425" width="8.140625" style="121" customWidth="1"/>
    <col min="8426" max="8426" width="7.140625" style="121" customWidth="1"/>
    <col min="8427" max="8427" width="6.140625" style="121" customWidth="1"/>
    <col min="8428" max="8428" width="6.42578125" style="121" customWidth="1"/>
    <col min="8429" max="8429" width="6.7109375" style="121" customWidth="1"/>
    <col min="8430" max="8662" width="9.140625" style="121"/>
    <col min="8663" max="8663" width="3.42578125" style="121" customWidth="1"/>
    <col min="8664" max="8664" width="47.42578125" style="121" customWidth="1"/>
    <col min="8665" max="8665" width="7.7109375" style="121" customWidth="1"/>
    <col min="8666" max="8666" width="7" style="121" customWidth="1"/>
    <col min="8667" max="8667" width="6.42578125" style="121" customWidth="1"/>
    <col min="8668" max="8669" width="5.85546875" style="121" customWidth="1"/>
    <col min="8670" max="8670" width="5.7109375" style="121" customWidth="1"/>
    <col min="8671" max="8671" width="6.28515625" style="121" customWidth="1"/>
    <col min="8672" max="8674" width="9.140625" style="121"/>
    <col min="8675" max="8675" width="5.42578125" style="121" customWidth="1"/>
    <col min="8676" max="8676" width="42.140625" style="121" customWidth="1"/>
    <col min="8677" max="8677" width="7.28515625" style="121" customWidth="1"/>
    <col min="8678" max="8678" width="5.28515625" style="121" customWidth="1"/>
    <col min="8679" max="8680" width="7" style="121" customWidth="1"/>
    <col min="8681" max="8681" width="8.140625" style="121" customWidth="1"/>
    <col min="8682" max="8682" width="7.140625" style="121" customWidth="1"/>
    <col min="8683" max="8683" width="6.140625" style="121" customWidth="1"/>
    <col min="8684" max="8684" width="6.42578125" style="121" customWidth="1"/>
    <col min="8685" max="8685" width="6.7109375" style="121" customWidth="1"/>
    <col min="8686" max="8918" width="9.140625" style="121"/>
    <col min="8919" max="8919" width="3.42578125" style="121" customWidth="1"/>
    <col min="8920" max="8920" width="47.42578125" style="121" customWidth="1"/>
    <col min="8921" max="8921" width="7.7109375" style="121" customWidth="1"/>
    <col min="8922" max="8922" width="7" style="121" customWidth="1"/>
    <col min="8923" max="8923" width="6.42578125" style="121" customWidth="1"/>
    <col min="8924" max="8925" width="5.85546875" style="121" customWidth="1"/>
    <col min="8926" max="8926" width="5.7109375" style="121" customWidth="1"/>
    <col min="8927" max="8927" width="6.28515625" style="121" customWidth="1"/>
    <col min="8928" max="8930" width="9.140625" style="121"/>
    <col min="8931" max="8931" width="5.42578125" style="121" customWidth="1"/>
    <col min="8932" max="8932" width="42.140625" style="121" customWidth="1"/>
    <col min="8933" max="8933" width="7.28515625" style="121" customWidth="1"/>
    <col min="8934" max="8934" width="5.28515625" style="121" customWidth="1"/>
    <col min="8935" max="8936" width="7" style="121" customWidth="1"/>
    <col min="8937" max="8937" width="8.140625" style="121" customWidth="1"/>
    <col min="8938" max="8938" width="7.140625" style="121" customWidth="1"/>
    <col min="8939" max="8939" width="6.140625" style="121" customWidth="1"/>
    <col min="8940" max="8940" width="6.42578125" style="121" customWidth="1"/>
    <col min="8941" max="8941" width="6.7109375" style="121" customWidth="1"/>
    <col min="8942" max="9174" width="9.140625" style="121"/>
    <col min="9175" max="9175" width="3.42578125" style="121" customWidth="1"/>
    <col min="9176" max="9176" width="47.42578125" style="121" customWidth="1"/>
    <col min="9177" max="9177" width="7.7109375" style="121" customWidth="1"/>
    <col min="9178" max="9178" width="7" style="121" customWidth="1"/>
    <col min="9179" max="9179" width="6.42578125" style="121" customWidth="1"/>
    <col min="9180" max="9181" width="5.85546875" style="121" customWidth="1"/>
    <col min="9182" max="9182" width="5.7109375" style="121" customWidth="1"/>
    <col min="9183" max="9183" width="6.28515625" style="121" customWidth="1"/>
    <col min="9184" max="9186" width="9.140625" style="121"/>
    <col min="9187" max="9187" width="5.42578125" style="121" customWidth="1"/>
    <col min="9188" max="9188" width="42.140625" style="121" customWidth="1"/>
    <col min="9189" max="9189" width="7.28515625" style="121" customWidth="1"/>
    <col min="9190" max="9190" width="5.28515625" style="121" customWidth="1"/>
    <col min="9191" max="9192" width="7" style="121" customWidth="1"/>
    <col min="9193" max="9193" width="8.140625" style="121" customWidth="1"/>
    <col min="9194" max="9194" width="7.140625" style="121" customWidth="1"/>
    <col min="9195" max="9195" width="6.140625" style="121" customWidth="1"/>
    <col min="9196" max="9196" width="6.42578125" style="121" customWidth="1"/>
    <col min="9197" max="9197" width="6.7109375" style="121" customWidth="1"/>
    <col min="9198" max="9430" width="9.140625" style="121"/>
    <col min="9431" max="9431" width="3.42578125" style="121" customWidth="1"/>
    <col min="9432" max="9432" width="47.42578125" style="121" customWidth="1"/>
    <col min="9433" max="9433" width="7.7109375" style="121" customWidth="1"/>
    <col min="9434" max="9434" width="7" style="121" customWidth="1"/>
    <col min="9435" max="9435" width="6.42578125" style="121" customWidth="1"/>
    <col min="9436" max="9437" width="5.85546875" style="121" customWidth="1"/>
    <col min="9438" max="9438" width="5.7109375" style="121" customWidth="1"/>
    <col min="9439" max="9439" width="6.28515625" style="121" customWidth="1"/>
    <col min="9440" max="9442" width="9.140625" style="121"/>
    <col min="9443" max="9443" width="5.42578125" style="121" customWidth="1"/>
    <col min="9444" max="9444" width="42.140625" style="121" customWidth="1"/>
    <col min="9445" max="9445" width="7.28515625" style="121" customWidth="1"/>
    <col min="9446" max="9446" width="5.28515625" style="121" customWidth="1"/>
    <col min="9447" max="9448" width="7" style="121" customWidth="1"/>
    <col min="9449" max="9449" width="8.140625" style="121" customWidth="1"/>
    <col min="9450" max="9450" width="7.140625" style="121" customWidth="1"/>
    <col min="9451" max="9451" width="6.140625" style="121" customWidth="1"/>
    <col min="9452" max="9452" width="6.42578125" style="121" customWidth="1"/>
    <col min="9453" max="9453" width="6.7109375" style="121" customWidth="1"/>
    <col min="9454" max="9686" width="9.140625" style="121"/>
    <col min="9687" max="9687" width="3.42578125" style="121" customWidth="1"/>
    <col min="9688" max="9688" width="47.42578125" style="121" customWidth="1"/>
    <col min="9689" max="9689" width="7.7109375" style="121" customWidth="1"/>
    <col min="9690" max="9690" width="7" style="121" customWidth="1"/>
    <col min="9691" max="9691" width="6.42578125" style="121" customWidth="1"/>
    <col min="9692" max="9693" width="5.85546875" style="121" customWidth="1"/>
    <col min="9694" max="9694" width="5.7109375" style="121" customWidth="1"/>
    <col min="9695" max="9695" width="6.28515625" style="121" customWidth="1"/>
    <col min="9696" max="9698" width="9.140625" style="121"/>
    <col min="9699" max="9699" width="5.42578125" style="121" customWidth="1"/>
    <col min="9700" max="9700" width="42.140625" style="121" customWidth="1"/>
    <col min="9701" max="9701" width="7.28515625" style="121" customWidth="1"/>
    <col min="9702" max="9702" width="5.28515625" style="121" customWidth="1"/>
    <col min="9703" max="9704" width="7" style="121" customWidth="1"/>
    <col min="9705" max="9705" width="8.140625" style="121" customWidth="1"/>
    <col min="9706" max="9706" width="7.140625" style="121" customWidth="1"/>
    <col min="9707" max="9707" width="6.140625" style="121" customWidth="1"/>
    <col min="9708" max="9708" width="6.42578125" style="121" customWidth="1"/>
    <col min="9709" max="9709" width="6.7109375" style="121" customWidth="1"/>
    <col min="9710" max="9942" width="9.140625" style="121"/>
    <col min="9943" max="9943" width="3.42578125" style="121" customWidth="1"/>
    <col min="9944" max="9944" width="47.42578125" style="121" customWidth="1"/>
    <col min="9945" max="9945" width="7.7109375" style="121" customWidth="1"/>
    <col min="9946" max="9946" width="7" style="121" customWidth="1"/>
    <col min="9947" max="9947" width="6.42578125" style="121" customWidth="1"/>
    <col min="9948" max="9949" width="5.85546875" style="121" customWidth="1"/>
    <col min="9950" max="9950" width="5.7109375" style="121" customWidth="1"/>
    <col min="9951" max="9951" width="6.28515625" style="121" customWidth="1"/>
    <col min="9952" max="9954" width="9.140625" style="121"/>
    <col min="9955" max="9955" width="5.42578125" style="121" customWidth="1"/>
    <col min="9956" max="9956" width="42.140625" style="121" customWidth="1"/>
    <col min="9957" max="9957" width="7.28515625" style="121" customWidth="1"/>
    <col min="9958" max="9958" width="5.28515625" style="121" customWidth="1"/>
    <col min="9959" max="9960" width="7" style="121" customWidth="1"/>
    <col min="9961" max="9961" width="8.140625" style="121" customWidth="1"/>
    <col min="9962" max="9962" width="7.140625" style="121" customWidth="1"/>
    <col min="9963" max="9963" width="6.140625" style="121" customWidth="1"/>
    <col min="9964" max="9964" width="6.42578125" style="121" customWidth="1"/>
    <col min="9965" max="9965" width="6.7109375" style="121" customWidth="1"/>
    <col min="9966" max="10198" width="9.140625" style="121"/>
    <col min="10199" max="10199" width="3.42578125" style="121" customWidth="1"/>
    <col min="10200" max="10200" width="47.42578125" style="121" customWidth="1"/>
    <col min="10201" max="10201" width="7.7109375" style="121" customWidth="1"/>
    <col min="10202" max="10202" width="7" style="121" customWidth="1"/>
    <col min="10203" max="10203" width="6.42578125" style="121" customWidth="1"/>
    <col min="10204" max="10205" width="5.85546875" style="121" customWidth="1"/>
    <col min="10206" max="10206" width="5.7109375" style="121" customWidth="1"/>
    <col min="10207" max="10207" width="6.28515625" style="121" customWidth="1"/>
    <col min="10208" max="10210" width="9.140625" style="121"/>
    <col min="10211" max="10211" width="5.42578125" style="121" customWidth="1"/>
    <col min="10212" max="10212" width="42.140625" style="121" customWidth="1"/>
    <col min="10213" max="10213" width="7.28515625" style="121" customWidth="1"/>
    <col min="10214" max="10214" width="5.28515625" style="121" customWidth="1"/>
    <col min="10215" max="10216" width="7" style="121" customWidth="1"/>
    <col min="10217" max="10217" width="8.140625" style="121" customWidth="1"/>
    <col min="10218" max="10218" width="7.140625" style="121" customWidth="1"/>
    <col min="10219" max="10219" width="6.140625" style="121" customWidth="1"/>
    <col min="10220" max="10220" width="6.42578125" style="121" customWidth="1"/>
    <col min="10221" max="10221" width="6.7109375" style="121" customWidth="1"/>
    <col min="10222" max="10454" width="9.140625" style="121"/>
    <col min="10455" max="10455" width="3.42578125" style="121" customWidth="1"/>
    <col min="10456" max="10456" width="47.42578125" style="121" customWidth="1"/>
    <col min="10457" max="10457" width="7.7109375" style="121" customWidth="1"/>
    <col min="10458" max="10458" width="7" style="121" customWidth="1"/>
    <col min="10459" max="10459" width="6.42578125" style="121" customWidth="1"/>
    <col min="10460" max="10461" width="5.85546875" style="121" customWidth="1"/>
    <col min="10462" max="10462" width="5.7109375" style="121" customWidth="1"/>
    <col min="10463" max="10463" width="6.28515625" style="121" customWidth="1"/>
    <col min="10464" max="10466" width="9.140625" style="121"/>
    <col min="10467" max="10467" width="5.42578125" style="121" customWidth="1"/>
    <col min="10468" max="10468" width="42.140625" style="121" customWidth="1"/>
    <col min="10469" max="10469" width="7.28515625" style="121" customWidth="1"/>
    <col min="10470" max="10470" width="5.28515625" style="121" customWidth="1"/>
    <col min="10471" max="10472" width="7" style="121" customWidth="1"/>
    <col min="10473" max="10473" width="8.140625" style="121" customWidth="1"/>
    <col min="10474" max="10474" width="7.140625" style="121" customWidth="1"/>
    <col min="10475" max="10475" width="6.140625" style="121" customWidth="1"/>
    <col min="10476" max="10476" width="6.42578125" style="121" customWidth="1"/>
    <col min="10477" max="10477" width="6.7109375" style="121" customWidth="1"/>
    <col min="10478" max="10710" width="9.140625" style="121"/>
    <col min="10711" max="10711" width="3.42578125" style="121" customWidth="1"/>
    <col min="10712" max="10712" width="47.42578125" style="121" customWidth="1"/>
    <col min="10713" max="10713" width="7.7109375" style="121" customWidth="1"/>
    <col min="10714" max="10714" width="7" style="121" customWidth="1"/>
    <col min="10715" max="10715" width="6.42578125" style="121" customWidth="1"/>
    <col min="10716" max="10717" width="5.85546875" style="121" customWidth="1"/>
    <col min="10718" max="10718" width="5.7109375" style="121" customWidth="1"/>
    <col min="10719" max="10719" width="6.28515625" style="121" customWidth="1"/>
    <col min="10720" max="10722" width="9.140625" style="121"/>
    <col min="10723" max="10723" width="5.42578125" style="121" customWidth="1"/>
    <col min="10724" max="10724" width="42.140625" style="121" customWidth="1"/>
    <col min="10725" max="10725" width="7.28515625" style="121" customWidth="1"/>
    <col min="10726" max="10726" width="5.28515625" style="121" customWidth="1"/>
    <col min="10727" max="10728" width="7" style="121" customWidth="1"/>
    <col min="10729" max="10729" width="8.140625" style="121" customWidth="1"/>
    <col min="10730" max="10730" width="7.140625" style="121" customWidth="1"/>
    <col min="10731" max="10731" width="6.140625" style="121" customWidth="1"/>
    <col min="10732" max="10732" width="6.42578125" style="121" customWidth="1"/>
    <col min="10733" max="10733" width="6.7109375" style="121" customWidth="1"/>
    <col min="10734" max="10966" width="9.140625" style="121"/>
    <col min="10967" max="10967" width="3.42578125" style="121" customWidth="1"/>
    <col min="10968" max="10968" width="47.42578125" style="121" customWidth="1"/>
    <col min="10969" max="10969" width="7.7109375" style="121" customWidth="1"/>
    <col min="10970" max="10970" width="7" style="121" customWidth="1"/>
    <col min="10971" max="10971" width="6.42578125" style="121" customWidth="1"/>
    <col min="10972" max="10973" width="5.85546875" style="121" customWidth="1"/>
    <col min="10974" max="10974" width="5.7109375" style="121" customWidth="1"/>
    <col min="10975" max="10975" width="6.28515625" style="121" customWidth="1"/>
    <col min="10976" max="10978" width="9.140625" style="121"/>
    <col min="10979" max="10979" width="5.42578125" style="121" customWidth="1"/>
    <col min="10980" max="10980" width="42.140625" style="121" customWidth="1"/>
    <col min="10981" max="10981" width="7.28515625" style="121" customWidth="1"/>
    <col min="10982" max="10982" width="5.28515625" style="121" customWidth="1"/>
    <col min="10983" max="10984" width="7" style="121" customWidth="1"/>
    <col min="10985" max="10985" width="8.140625" style="121" customWidth="1"/>
    <col min="10986" max="10986" width="7.140625" style="121" customWidth="1"/>
    <col min="10987" max="10987" width="6.140625" style="121" customWidth="1"/>
    <col min="10988" max="10988" width="6.42578125" style="121" customWidth="1"/>
    <col min="10989" max="10989" width="6.7109375" style="121" customWidth="1"/>
    <col min="10990" max="11222" width="9.140625" style="121"/>
    <col min="11223" max="11223" width="3.42578125" style="121" customWidth="1"/>
    <col min="11224" max="11224" width="47.42578125" style="121" customWidth="1"/>
    <col min="11225" max="11225" width="7.7109375" style="121" customWidth="1"/>
    <col min="11226" max="11226" width="7" style="121" customWidth="1"/>
    <col min="11227" max="11227" width="6.42578125" style="121" customWidth="1"/>
    <col min="11228" max="11229" width="5.85546875" style="121" customWidth="1"/>
    <col min="11230" max="11230" width="5.7109375" style="121" customWidth="1"/>
    <col min="11231" max="11231" width="6.28515625" style="121" customWidth="1"/>
    <col min="11232" max="11234" width="9.140625" style="121"/>
    <col min="11235" max="11235" width="5.42578125" style="121" customWidth="1"/>
    <col min="11236" max="11236" width="42.140625" style="121" customWidth="1"/>
    <col min="11237" max="11237" width="7.28515625" style="121" customWidth="1"/>
    <col min="11238" max="11238" width="5.28515625" style="121" customWidth="1"/>
    <col min="11239" max="11240" width="7" style="121" customWidth="1"/>
    <col min="11241" max="11241" width="8.140625" style="121" customWidth="1"/>
    <col min="11242" max="11242" width="7.140625" style="121" customWidth="1"/>
    <col min="11243" max="11243" width="6.140625" style="121" customWidth="1"/>
    <col min="11244" max="11244" width="6.42578125" style="121" customWidth="1"/>
    <col min="11245" max="11245" width="6.7109375" style="121" customWidth="1"/>
    <col min="11246" max="11478" width="9.140625" style="121"/>
    <col min="11479" max="11479" width="3.42578125" style="121" customWidth="1"/>
    <col min="11480" max="11480" width="47.42578125" style="121" customWidth="1"/>
    <col min="11481" max="11481" width="7.7109375" style="121" customWidth="1"/>
    <col min="11482" max="11482" width="7" style="121" customWidth="1"/>
    <col min="11483" max="11483" width="6.42578125" style="121" customWidth="1"/>
    <col min="11484" max="11485" width="5.85546875" style="121" customWidth="1"/>
    <col min="11486" max="11486" width="5.7109375" style="121" customWidth="1"/>
    <col min="11487" max="11487" width="6.28515625" style="121" customWidth="1"/>
    <col min="11488" max="11490" width="9.140625" style="121"/>
    <col min="11491" max="11491" width="5.42578125" style="121" customWidth="1"/>
    <col min="11492" max="11492" width="42.140625" style="121" customWidth="1"/>
    <col min="11493" max="11493" width="7.28515625" style="121" customWidth="1"/>
    <col min="11494" max="11494" width="5.28515625" style="121" customWidth="1"/>
    <col min="11495" max="11496" width="7" style="121" customWidth="1"/>
    <col min="11497" max="11497" width="8.140625" style="121" customWidth="1"/>
    <col min="11498" max="11498" width="7.140625" style="121" customWidth="1"/>
    <col min="11499" max="11499" width="6.140625" style="121" customWidth="1"/>
    <col min="11500" max="11500" width="6.42578125" style="121" customWidth="1"/>
    <col min="11501" max="11501" width="6.7109375" style="121" customWidth="1"/>
    <col min="11502" max="11734" width="9.140625" style="121"/>
    <col min="11735" max="11735" width="3.42578125" style="121" customWidth="1"/>
    <col min="11736" max="11736" width="47.42578125" style="121" customWidth="1"/>
    <col min="11737" max="11737" width="7.7109375" style="121" customWidth="1"/>
    <col min="11738" max="11738" width="7" style="121" customWidth="1"/>
    <col min="11739" max="11739" width="6.42578125" style="121" customWidth="1"/>
    <col min="11740" max="11741" width="5.85546875" style="121" customWidth="1"/>
    <col min="11742" max="11742" width="5.7109375" style="121" customWidth="1"/>
    <col min="11743" max="11743" width="6.28515625" style="121" customWidth="1"/>
    <col min="11744" max="11746" width="9.140625" style="121"/>
    <col min="11747" max="11747" width="5.42578125" style="121" customWidth="1"/>
    <col min="11748" max="11748" width="42.140625" style="121" customWidth="1"/>
    <col min="11749" max="11749" width="7.28515625" style="121" customWidth="1"/>
    <col min="11750" max="11750" width="5.28515625" style="121" customWidth="1"/>
    <col min="11751" max="11752" width="7" style="121" customWidth="1"/>
    <col min="11753" max="11753" width="8.140625" style="121" customWidth="1"/>
    <col min="11754" max="11754" width="7.140625" style="121" customWidth="1"/>
    <col min="11755" max="11755" width="6.140625" style="121" customWidth="1"/>
    <col min="11756" max="11756" width="6.42578125" style="121" customWidth="1"/>
    <col min="11757" max="11757" width="6.7109375" style="121" customWidth="1"/>
    <col min="11758" max="11990" width="9.140625" style="121"/>
    <col min="11991" max="11991" width="3.42578125" style="121" customWidth="1"/>
    <col min="11992" max="11992" width="47.42578125" style="121" customWidth="1"/>
    <col min="11993" max="11993" width="7.7109375" style="121" customWidth="1"/>
    <col min="11994" max="11994" width="7" style="121" customWidth="1"/>
    <col min="11995" max="11995" width="6.42578125" style="121" customWidth="1"/>
    <col min="11996" max="11997" width="5.85546875" style="121" customWidth="1"/>
    <col min="11998" max="11998" width="5.7109375" style="121" customWidth="1"/>
    <col min="11999" max="11999" width="6.28515625" style="121" customWidth="1"/>
    <col min="12000" max="12002" width="9.140625" style="121"/>
    <col min="12003" max="12003" width="5.42578125" style="121" customWidth="1"/>
    <col min="12004" max="12004" width="42.140625" style="121" customWidth="1"/>
    <col min="12005" max="12005" width="7.28515625" style="121" customWidth="1"/>
    <col min="12006" max="12006" width="5.28515625" style="121" customWidth="1"/>
    <col min="12007" max="12008" width="7" style="121" customWidth="1"/>
    <col min="12009" max="12009" width="8.140625" style="121" customWidth="1"/>
    <col min="12010" max="12010" width="7.140625" style="121" customWidth="1"/>
    <col min="12011" max="12011" width="6.140625" style="121" customWidth="1"/>
    <col min="12012" max="12012" width="6.42578125" style="121" customWidth="1"/>
    <col min="12013" max="12013" width="6.7109375" style="121" customWidth="1"/>
    <col min="12014" max="12246" width="9.140625" style="121"/>
    <col min="12247" max="12247" width="3.42578125" style="121" customWidth="1"/>
    <col min="12248" max="12248" width="47.42578125" style="121" customWidth="1"/>
    <col min="12249" max="12249" width="7.7109375" style="121" customWidth="1"/>
    <col min="12250" max="12250" width="7" style="121" customWidth="1"/>
    <col min="12251" max="12251" width="6.42578125" style="121" customWidth="1"/>
    <col min="12252" max="12253" width="5.85546875" style="121" customWidth="1"/>
    <col min="12254" max="12254" width="5.7109375" style="121" customWidth="1"/>
    <col min="12255" max="12255" width="6.28515625" style="121" customWidth="1"/>
    <col min="12256" max="12258" width="9.140625" style="121"/>
    <col min="12259" max="12259" width="5.42578125" style="121" customWidth="1"/>
    <col min="12260" max="12260" width="42.140625" style="121" customWidth="1"/>
    <col min="12261" max="12261" width="7.28515625" style="121" customWidth="1"/>
    <col min="12262" max="12262" width="5.28515625" style="121" customWidth="1"/>
    <col min="12263" max="12264" width="7" style="121" customWidth="1"/>
    <col min="12265" max="12265" width="8.140625" style="121" customWidth="1"/>
    <col min="12266" max="12266" width="7.140625" style="121" customWidth="1"/>
    <col min="12267" max="12267" width="6.140625" style="121" customWidth="1"/>
    <col min="12268" max="12268" width="6.42578125" style="121" customWidth="1"/>
    <col min="12269" max="12269" width="6.7109375" style="121" customWidth="1"/>
    <col min="12270" max="12502" width="9.140625" style="121"/>
    <col min="12503" max="12503" width="3.42578125" style="121" customWidth="1"/>
    <col min="12504" max="12504" width="47.42578125" style="121" customWidth="1"/>
    <col min="12505" max="12505" width="7.7109375" style="121" customWidth="1"/>
    <col min="12506" max="12506" width="7" style="121" customWidth="1"/>
    <col min="12507" max="12507" width="6.42578125" style="121" customWidth="1"/>
    <col min="12508" max="12509" width="5.85546875" style="121" customWidth="1"/>
    <col min="12510" max="12510" width="5.7109375" style="121" customWidth="1"/>
    <col min="12511" max="12511" width="6.28515625" style="121" customWidth="1"/>
    <col min="12512" max="12514" width="9.140625" style="121"/>
    <col min="12515" max="12515" width="5.42578125" style="121" customWidth="1"/>
    <col min="12516" max="12516" width="42.140625" style="121" customWidth="1"/>
    <col min="12517" max="12517" width="7.28515625" style="121" customWidth="1"/>
    <col min="12518" max="12518" width="5.28515625" style="121" customWidth="1"/>
    <col min="12519" max="12520" width="7" style="121" customWidth="1"/>
    <col min="12521" max="12521" width="8.140625" style="121" customWidth="1"/>
    <col min="12522" max="12522" width="7.140625" style="121" customWidth="1"/>
    <col min="12523" max="12523" width="6.140625" style="121" customWidth="1"/>
    <col min="12524" max="12524" width="6.42578125" style="121" customWidth="1"/>
    <col min="12525" max="12525" width="6.7109375" style="121" customWidth="1"/>
    <col min="12526" max="12758" width="9.140625" style="121"/>
    <col min="12759" max="12759" width="3.42578125" style="121" customWidth="1"/>
    <col min="12760" max="12760" width="47.42578125" style="121" customWidth="1"/>
    <col min="12761" max="12761" width="7.7109375" style="121" customWidth="1"/>
    <col min="12762" max="12762" width="7" style="121" customWidth="1"/>
    <col min="12763" max="12763" width="6.42578125" style="121" customWidth="1"/>
    <col min="12764" max="12765" width="5.85546875" style="121" customWidth="1"/>
    <col min="12766" max="12766" width="5.7109375" style="121" customWidth="1"/>
    <col min="12767" max="12767" width="6.28515625" style="121" customWidth="1"/>
    <col min="12768" max="12770" width="9.140625" style="121"/>
    <col min="12771" max="12771" width="5.42578125" style="121" customWidth="1"/>
    <col min="12772" max="12772" width="42.140625" style="121" customWidth="1"/>
    <col min="12773" max="12773" width="7.28515625" style="121" customWidth="1"/>
    <col min="12774" max="12774" width="5.28515625" style="121" customWidth="1"/>
    <col min="12775" max="12776" width="7" style="121" customWidth="1"/>
    <col min="12777" max="12777" width="8.140625" style="121" customWidth="1"/>
    <col min="12778" max="12778" width="7.140625" style="121" customWidth="1"/>
    <col min="12779" max="12779" width="6.140625" style="121" customWidth="1"/>
    <col min="12780" max="12780" width="6.42578125" style="121" customWidth="1"/>
    <col min="12781" max="12781" width="6.7109375" style="121" customWidth="1"/>
    <col min="12782" max="13014" width="9.140625" style="121"/>
    <col min="13015" max="13015" width="3.42578125" style="121" customWidth="1"/>
    <col min="13016" max="13016" width="47.42578125" style="121" customWidth="1"/>
    <col min="13017" max="13017" width="7.7109375" style="121" customWidth="1"/>
    <col min="13018" max="13018" width="7" style="121" customWidth="1"/>
    <col min="13019" max="13019" width="6.42578125" style="121" customWidth="1"/>
    <col min="13020" max="13021" width="5.85546875" style="121" customWidth="1"/>
    <col min="13022" max="13022" width="5.7109375" style="121" customWidth="1"/>
    <col min="13023" max="13023" width="6.28515625" style="121" customWidth="1"/>
    <col min="13024" max="13026" width="9.140625" style="121"/>
    <col min="13027" max="13027" width="5.42578125" style="121" customWidth="1"/>
    <col min="13028" max="13028" width="42.140625" style="121" customWidth="1"/>
    <col min="13029" max="13029" width="7.28515625" style="121" customWidth="1"/>
    <col min="13030" max="13030" width="5.28515625" style="121" customWidth="1"/>
    <col min="13031" max="13032" width="7" style="121" customWidth="1"/>
    <col min="13033" max="13033" width="8.140625" style="121" customWidth="1"/>
    <col min="13034" max="13034" width="7.140625" style="121" customWidth="1"/>
    <col min="13035" max="13035" width="6.140625" style="121" customWidth="1"/>
    <col min="13036" max="13036" width="6.42578125" style="121" customWidth="1"/>
    <col min="13037" max="13037" width="6.7109375" style="121" customWidth="1"/>
    <col min="13038" max="13270" width="9.140625" style="121"/>
    <col min="13271" max="13271" width="3.42578125" style="121" customWidth="1"/>
    <col min="13272" max="13272" width="47.42578125" style="121" customWidth="1"/>
    <col min="13273" max="13273" width="7.7109375" style="121" customWidth="1"/>
    <col min="13274" max="13274" width="7" style="121" customWidth="1"/>
    <col min="13275" max="13275" width="6.42578125" style="121" customWidth="1"/>
    <col min="13276" max="13277" width="5.85546875" style="121" customWidth="1"/>
    <col min="13278" max="13278" width="5.7109375" style="121" customWidth="1"/>
    <col min="13279" max="13279" width="6.28515625" style="121" customWidth="1"/>
    <col min="13280" max="13282" width="9.140625" style="121"/>
    <col min="13283" max="13283" width="5.42578125" style="121" customWidth="1"/>
    <col min="13284" max="13284" width="42.140625" style="121" customWidth="1"/>
    <col min="13285" max="13285" width="7.28515625" style="121" customWidth="1"/>
    <col min="13286" max="13286" width="5.28515625" style="121" customWidth="1"/>
    <col min="13287" max="13288" width="7" style="121" customWidth="1"/>
    <col min="13289" max="13289" width="8.140625" style="121" customWidth="1"/>
    <col min="13290" max="13290" width="7.140625" style="121" customWidth="1"/>
    <col min="13291" max="13291" width="6.140625" style="121" customWidth="1"/>
    <col min="13292" max="13292" width="6.42578125" style="121" customWidth="1"/>
    <col min="13293" max="13293" width="6.7109375" style="121" customWidth="1"/>
    <col min="13294" max="13526" width="9.140625" style="121"/>
    <col min="13527" max="13527" width="3.42578125" style="121" customWidth="1"/>
    <col min="13528" max="13528" width="47.42578125" style="121" customWidth="1"/>
    <col min="13529" max="13529" width="7.7109375" style="121" customWidth="1"/>
    <col min="13530" max="13530" width="7" style="121" customWidth="1"/>
    <col min="13531" max="13531" width="6.42578125" style="121" customWidth="1"/>
    <col min="13532" max="13533" width="5.85546875" style="121" customWidth="1"/>
    <col min="13534" max="13534" width="5.7109375" style="121" customWidth="1"/>
    <col min="13535" max="13535" width="6.28515625" style="121" customWidth="1"/>
    <col min="13536" max="13538" width="9.140625" style="121"/>
    <col min="13539" max="13539" width="5.42578125" style="121" customWidth="1"/>
    <col min="13540" max="13540" width="42.140625" style="121" customWidth="1"/>
    <col min="13541" max="13541" width="7.28515625" style="121" customWidth="1"/>
    <col min="13542" max="13542" width="5.28515625" style="121" customWidth="1"/>
    <col min="13543" max="13544" width="7" style="121" customWidth="1"/>
    <col min="13545" max="13545" width="8.140625" style="121" customWidth="1"/>
    <col min="13546" max="13546" width="7.140625" style="121" customWidth="1"/>
    <col min="13547" max="13547" width="6.140625" style="121" customWidth="1"/>
    <col min="13548" max="13548" width="6.42578125" style="121" customWidth="1"/>
    <col min="13549" max="13549" width="6.7109375" style="121" customWidth="1"/>
    <col min="13550" max="13782" width="9.140625" style="121"/>
    <col min="13783" max="13783" width="3.42578125" style="121" customWidth="1"/>
    <col min="13784" max="13784" width="47.42578125" style="121" customWidth="1"/>
    <col min="13785" max="13785" width="7.7109375" style="121" customWidth="1"/>
    <col min="13786" max="13786" width="7" style="121" customWidth="1"/>
    <col min="13787" max="13787" width="6.42578125" style="121" customWidth="1"/>
    <col min="13788" max="13789" width="5.85546875" style="121" customWidth="1"/>
    <col min="13790" max="13790" width="5.7109375" style="121" customWidth="1"/>
    <col min="13791" max="13791" width="6.28515625" style="121" customWidth="1"/>
    <col min="13792" max="13794" width="9.140625" style="121"/>
    <col min="13795" max="13795" width="5.42578125" style="121" customWidth="1"/>
    <col min="13796" max="13796" width="42.140625" style="121" customWidth="1"/>
    <col min="13797" max="13797" width="7.28515625" style="121" customWidth="1"/>
    <col min="13798" max="13798" width="5.28515625" style="121" customWidth="1"/>
    <col min="13799" max="13800" width="7" style="121" customWidth="1"/>
    <col min="13801" max="13801" width="8.140625" style="121" customWidth="1"/>
    <col min="13802" max="13802" width="7.140625" style="121" customWidth="1"/>
    <col min="13803" max="13803" width="6.140625" style="121" customWidth="1"/>
    <col min="13804" max="13804" width="6.42578125" style="121" customWidth="1"/>
    <col min="13805" max="13805" width="6.7109375" style="121" customWidth="1"/>
    <col min="13806" max="14038" width="9.140625" style="121"/>
    <col min="14039" max="14039" width="3.42578125" style="121" customWidth="1"/>
    <col min="14040" max="14040" width="47.42578125" style="121" customWidth="1"/>
    <col min="14041" max="14041" width="7.7109375" style="121" customWidth="1"/>
    <col min="14042" max="14042" width="7" style="121" customWidth="1"/>
    <col min="14043" max="14043" width="6.42578125" style="121" customWidth="1"/>
    <col min="14044" max="14045" width="5.85546875" style="121" customWidth="1"/>
    <col min="14046" max="14046" width="5.7109375" style="121" customWidth="1"/>
    <col min="14047" max="14047" width="6.28515625" style="121" customWidth="1"/>
    <col min="14048" max="14050" width="9.140625" style="121"/>
    <col min="14051" max="14051" width="5.42578125" style="121" customWidth="1"/>
    <col min="14052" max="14052" width="42.140625" style="121" customWidth="1"/>
    <col min="14053" max="14053" width="7.28515625" style="121" customWidth="1"/>
    <col min="14054" max="14054" width="5.28515625" style="121" customWidth="1"/>
    <col min="14055" max="14056" width="7" style="121" customWidth="1"/>
    <col min="14057" max="14057" width="8.140625" style="121" customWidth="1"/>
    <col min="14058" max="14058" width="7.140625" style="121" customWidth="1"/>
    <col min="14059" max="14059" width="6.140625" style="121" customWidth="1"/>
    <col min="14060" max="14060" width="6.42578125" style="121" customWidth="1"/>
    <col min="14061" max="14061" width="6.7109375" style="121" customWidth="1"/>
    <col min="14062" max="14294" width="9.140625" style="121"/>
    <col min="14295" max="14295" width="3.42578125" style="121" customWidth="1"/>
    <col min="14296" max="14296" width="47.42578125" style="121" customWidth="1"/>
    <col min="14297" max="14297" width="7.7109375" style="121" customWidth="1"/>
    <col min="14298" max="14298" width="7" style="121" customWidth="1"/>
    <col min="14299" max="14299" width="6.42578125" style="121" customWidth="1"/>
    <col min="14300" max="14301" width="5.85546875" style="121" customWidth="1"/>
    <col min="14302" max="14302" width="5.7109375" style="121" customWidth="1"/>
    <col min="14303" max="14303" width="6.28515625" style="121" customWidth="1"/>
    <col min="14304" max="14306" width="9.140625" style="121"/>
    <col min="14307" max="14307" width="5.42578125" style="121" customWidth="1"/>
    <col min="14308" max="14308" width="42.140625" style="121" customWidth="1"/>
    <col min="14309" max="14309" width="7.28515625" style="121" customWidth="1"/>
    <col min="14310" max="14310" width="5.28515625" style="121" customWidth="1"/>
    <col min="14311" max="14312" width="7" style="121" customWidth="1"/>
    <col min="14313" max="14313" width="8.140625" style="121" customWidth="1"/>
    <col min="14314" max="14314" width="7.140625" style="121" customWidth="1"/>
    <col min="14315" max="14315" width="6.140625" style="121" customWidth="1"/>
    <col min="14316" max="14316" width="6.42578125" style="121" customWidth="1"/>
    <col min="14317" max="14317" width="6.7109375" style="121" customWidth="1"/>
    <col min="14318" max="14550" width="9.140625" style="121"/>
    <col min="14551" max="14551" width="3.42578125" style="121" customWidth="1"/>
    <col min="14552" max="14552" width="47.42578125" style="121" customWidth="1"/>
    <col min="14553" max="14553" width="7.7109375" style="121" customWidth="1"/>
    <col min="14554" max="14554" width="7" style="121" customWidth="1"/>
    <col min="14555" max="14555" width="6.42578125" style="121" customWidth="1"/>
    <col min="14556" max="14557" width="5.85546875" style="121" customWidth="1"/>
    <col min="14558" max="14558" width="5.7109375" style="121" customWidth="1"/>
    <col min="14559" max="14559" width="6.28515625" style="121" customWidth="1"/>
    <col min="14560" max="14562" width="9.140625" style="121"/>
    <col min="14563" max="14563" width="5.42578125" style="121" customWidth="1"/>
    <col min="14564" max="14564" width="42.140625" style="121" customWidth="1"/>
    <col min="14565" max="14565" width="7.28515625" style="121" customWidth="1"/>
    <col min="14566" max="14566" width="5.28515625" style="121" customWidth="1"/>
    <col min="14567" max="14568" width="7" style="121" customWidth="1"/>
    <col min="14569" max="14569" width="8.140625" style="121" customWidth="1"/>
    <col min="14570" max="14570" width="7.140625" style="121" customWidth="1"/>
    <col min="14571" max="14571" width="6.140625" style="121" customWidth="1"/>
    <col min="14572" max="14572" width="6.42578125" style="121" customWidth="1"/>
    <col min="14573" max="14573" width="6.7109375" style="121" customWidth="1"/>
    <col min="14574" max="14806" width="9.140625" style="121"/>
    <col min="14807" max="14807" width="3.42578125" style="121" customWidth="1"/>
    <col min="14808" max="14808" width="47.42578125" style="121" customWidth="1"/>
    <col min="14809" max="14809" width="7.7109375" style="121" customWidth="1"/>
    <col min="14810" max="14810" width="7" style="121" customWidth="1"/>
    <col min="14811" max="14811" width="6.42578125" style="121" customWidth="1"/>
    <col min="14812" max="14813" width="5.85546875" style="121" customWidth="1"/>
    <col min="14814" max="14814" width="5.7109375" style="121" customWidth="1"/>
    <col min="14815" max="14815" width="6.28515625" style="121" customWidth="1"/>
    <col min="14816" max="14818" width="9.140625" style="121"/>
    <col min="14819" max="14819" width="5.42578125" style="121" customWidth="1"/>
    <col min="14820" max="14820" width="42.140625" style="121" customWidth="1"/>
    <col min="14821" max="14821" width="7.28515625" style="121" customWidth="1"/>
    <col min="14822" max="14822" width="5.28515625" style="121" customWidth="1"/>
    <col min="14823" max="14824" width="7" style="121" customWidth="1"/>
    <col min="14825" max="14825" width="8.140625" style="121" customWidth="1"/>
    <col min="14826" max="14826" width="7.140625" style="121" customWidth="1"/>
    <col min="14827" max="14827" width="6.140625" style="121" customWidth="1"/>
    <col min="14828" max="14828" width="6.42578125" style="121" customWidth="1"/>
    <col min="14829" max="14829" width="6.7109375" style="121" customWidth="1"/>
    <col min="14830" max="15062" width="9.140625" style="121"/>
    <col min="15063" max="15063" width="3.42578125" style="121" customWidth="1"/>
    <col min="15064" max="15064" width="47.42578125" style="121" customWidth="1"/>
    <col min="15065" max="15065" width="7.7109375" style="121" customWidth="1"/>
    <col min="15066" max="15066" width="7" style="121" customWidth="1"/>
    <col min="15067" max="15067" width="6.42578125" style="121" customWidth="1"/>
    <col min="15068" max="15069" width="5.85546875" style="121" customWidth="1"/>
    <col min="15070" max="15070" width="5.7109375" style="121" customWidth="1"/>
    <col min="15071" max="15071" width="6.28515625" style="121" customWidth="1"/>
    <col min="15072" max="15074" width="9.140625" style="121"/>
    <col min="15075" max="15075" width="5.42578125" style="121" customWidth="1"/>
    <col min="15076" max="15076" width="42.140625" style="121" customWidth="1"/>
    <col min="15077" max="15077" width="7.28515625" style="121" customWidth="1"/>
    <col min="15078" max="15078" width="5.28515625" style="121" customWidth="1"/>
    <col min="15079" max="15080" width="7" style="121" customWidth="1"/>
    <col min="15081" max="15081" width="8.140625" style="121" customWidth="1"/>
    <col min="15082" max="15082" width="7.140625" style="121" customWidth="1"/>
    <col min="15083" max="15083" width="6.140625" style="121" customWidth="1"/>
    <col min="15084" max="15084" width="6.42578125" style="121" customWidth="1"/>
    <col min="15085" max="15085" width="6.7109375" style="121" customWidth="1"/>
    <col min="15086" max="15318" width="9.140625" style="121"/>
    <col min="15319" max="15319" width="3.42578125" style="121" customWidth="1"/>
    <col min="15320" max="15320" width="47.42578125" style="121" customWidth="1"/>
    <col min="15321" max="15321" width="7.7109375" style="121" customWidth="1"/>
    <col min="15322" max="15322" width="7" style="121" customWidth="1"/>
    <col min="15323" max="15323" width="6.42578125" style="121" customWidth="1"/>
    <col min="15324" max="15325" width="5.85546875" style="121" customWidth="1"/>
    <col min="15326" max="15326" width="5.7109375" style="121" customWidth="1"/>
    <col min="15327" max="15327" width="6.28515625" style="121" customWidth="1"/>
    <col min="15328" max="15330" width="9.140625" style="121"/>
    <col min="15331" max="15331" width="5.42578125" style="121" customWidth="1"/>
    <col min="15332" max="15332" width="42.140625" style="121" customWidth="1"/>
    <col min="15333" max="15333" width="7.28515625" style="121" customWidth="1"/>
    <col min="15334" max="15334" width="5.28515625" style="121" customWidth="1"/>
    <col min="15335" max="15336" width="7" style="121" customWidth="1"/>
    <col min="15337" max="15337" width="8.140625" style="121" customWidth="1"/>
    <col min="15338" max="15338" width="7.140625" style="121" customWidth="1"/>
    <col min="15339" max="15339" width="6.140625" style="121" customWidth="1"/>
    <col min="15340" max="15340" width="6.42578125" style="121" customWidth="1"/>
    <col min="15341" max="15341" width="6.7109375" style="121" customWidth="1"/>
    <col min="15342" max="15574" width="9.140625" style="121"/>
    <col min="15575" max="15575" width="3.42578125" style="121" customWidth="1"/>
    <col min="15576" max="15576" width="47.42578125" style="121" customWidth="1"/>
    <col min="15577" max="15577" width="7.7109375" style="121" customWidth="1"/>
    <col min="15578" max="15578" width="7" style="121" customWidth="1"/>
    <col min="15579" max="15579" width="6.42578125" style="121" customWidth="1"/>
    <col min="15580" max="15581" width="5.85546875" style="121" customWidth="1"/>
    <col min="15582" max="15582" width="5.7109375" style="121" customWidth="1"/>
    <col min="15583" max="15583" width="6.28515625" style="121" customWidth="1"/>
    <col min="15584" max="15586" width="9.140625" style="121"/>
    <col min="15587" max="15587" width="5.42578125" style="121" customWidth="1"/>
    <col min="15588" max="15588" width="42.140625" style="121" customWidth="1"/>
    <col min="15589" max="15589" width="7.28515625" style="121" customWidth="1"/>
    <col min="15590" max="15590" width="5.28515625" style="121" customWidth="1"/>
    <col min="15591" max="15592" width="7" style="121" customWidth="1"/>
    <col min="15593" max="15593" width="8.140625" style="121" customWidth="1"/>
    <col min="15594" max="15594" width="7.140625" style="121" customWidth="1"/>
    <col min="15595" max="15595" width="6.140625" style="121" customWidth="1"/>
    <col min="15596" max="15596" width="6.42578125" style="121" customWidth="1"/>
    <col min="15597" max="15597" width="6.7109375" style="121" customWidth="1"/>
    <col min="15598" max="15830" width="9.140625" style="121"/>
    <col min="15831" max="15831" width="3.42578125" style="121" customWidth="1"/>
    <col min="15832" max="15832" width="47.42578125" style="121" customWidth="1"/>
    <col min="15833" max="15833" width="7.7109375" style="121" customWidth="1"/>
    <col min="15834" max="15834" width="7" style="121" customWidth="1"/>
    <col min="15835" max="15835" width="6.42578125" style="121" customWidth="1"/>
    <col min="15836" max="15837" width="5.85546875" style="121" customWidth="1"/>
    <col min="15838" max="15838" width="5.7109375" style="121" customWidth="1"/>
    <col min="15839" max="15839" width="6.28515625" style="121" customWidth="1"/>
    <col min="15840" max="15842" width="9.140625" style="121"/>
    <col min="15843" max="15843" width="5.42578125" style="121" customWidth="1"/>
    <col min="15844" max="15844" width="42.140625" style="121" customWidth="1"/>
    <col min="15845" max="15845" width="7.28515625" style="121" customWidth="1"/>
    <col min="15846" max="15846" width="5.28515625" style="121" customWidth="1"/>
    <col min="15847" max="15848" width="7" style="121" customWidth="1"/>
    <col min="15849" max="15849" width="8.140625" style="121" customWidth="1"/>
    <col min="15850" max="15850" width="7.140625" style="121" customWidth="1"/>
    <col min="15851" max="15851" width="6.140625" style="121" customWidth="1"/>
    <col min="15852" max="15852" width="6.42578125" style="121" customWidth="1"/>
    <col min="15853" max="15853" width="6.7109375" style="121" customWidth="1"/>
    <col min="15854" max="16086" width="9.140625" style="121"/>
    <col min="16087" max="16087" width="3.42578125" style="121" customWidth="1"/>
    <col min="16088" max="16088" width="47.42578125" style="121" customWidth="1"/>
    <col min="16089" max="16089" width="7.7109375" style="121" customWidth="1"/>
    <col min="16090" max="16090" width="7" style="121" customWidth="1"/>
    <col min="16091" max="16091" width="6.42578125" style="121" customWidth="1"/>
    <col min="16092" max="16093" width="5.85546875" style="121" customWidth="1"/>
    <col min="16094" max="16094" width="5.7109375" style="121" customWidth="1"/>
    <col min="16095" max="16095" width="6.28515625" style="121" customWidth="1"/>
    <col min="16096" max="16098" width="9.140625" style="121"/>
    <col min="16099" max="16099" width="5.42578125" style="121" customWidth="1"/>
    <col min="16100" max="16100" width="42.140625" style="121" customWidth="1"/>
    <col min="16101" max="16101" width="7.28515625" style="121" customWidth="1"/>
    <col min="16102" max="16102" width="5.28515625" style="121" customWidth="1"/>
    <col min="16103" max="16104" width="7" style="121" customWidth="1"/>
    <col min="16105" max="16105" width="8.140625" style="121" customWidth="1"/>
    <col min="16106" max="16106" width="7.140625" style="121" customWidth="1"/>
    <col min="16107" max="16107" width="6.140625" style="121" customWidth="1"/>
    <col min="16108" max="16108" width="6.42578125" style="121" customWidth="1"/>
    <col min="16109" max="16109" width="6.7109375" style="121" customWidth="1"/>
    <col min="16110" max="16342" width="9.140625" style="121"/>
    <col min="16343" max="16343" width="3.42578125" style="121" customWidth="1"/>
    <col min="16344" max="16344" width="47.42578125" style="121" customWidth="1"/>
    <col min="16345" max="16345" width="7.7109375" style="121" customWidth="1"/>
    <col min="16346" max="16346" width="7" style="121" customWidth="1"/>
    <col min="16347" max="16347" width="6.42578125" style="121" customWidth="1"/>
    <col min="16348" max="16349" width="5.85546875" style="121" customWidth="1"/>
    <col min="16350" max="16350" width="5.7109375" style="121" customWidth="1"/>
    <col min="16351" max="16351" width="6.28515625" style="121" customWidth="1"/>
    <col min="16352" max="16354" width="9.140625" style="121"/>
    <col min="16355" max="16384" width="10.28515625" style="121" customWidth="1"/>
  </cols>
  <sheetData>
    <row r="1" spans="2:13">
      <c r="B1" s="1719" t="s">
        <v>341</v>
      </c>
      <c r="C1" s="1719"/>
      <c r="D1" s="1719"/>
      <c r="E1" s="1719"/>
      <c r="F1" s="1719"/>
      <c r="G1" s="1719"/>
    </row>
    <row r="2" spans="2:13" ht="7.5" customHeight="1">
      <c r="B2" s="87"/>
      <c r="C2" s="122"/>
      <c r="D2" s="122"/>
      <c r="E2" s="71"/>
    </row>
    <row r="3" spans="2:13">
      <c r="B3" s="1719" t="s">
        <v>459</v>
      </c>
      <c r="C3" s="1719"/>
      <c r="D3" s="1719"/>
      <c r="E3" s="1719"/>
      <c r="F3" s="1719"/>
      <c r="G3" s="1719"/>
    </row>
    <row r="4" spans="2:13" ht="9" customHeight="1">
      <c r="B4" s="123"/>
      <c r="C4" s="35"/>
      <c r="D4" s="35"/>
      <c r="E4" s="111"/>
    </row>
    <row r="5" spans="2:13">
      <c r="B5" s="39"/>
      <c r="C5" s="35"/>
      <c r="D5" s="35"/>
    </row>
    <row r="6" spans="2:13" ht="26.45" customHeight="1">
      <c r="B6" s="1220" t="s">
        <v>460</v>
      </c>
      <c r="C6" s="1208" t="s">
        <v>2</v>
      </c>
      <c r="D6" s="1208" t="s">
        <v>747</v>
      </c>
      <c r="E6" s="1752" t="s">
        <v>3</v>
      </c>
      <c r="F6" s="1478" t="s">
        <v>2402</v>
      </c>
      <c r="G6" s="1479"/>
    </row>
    <row r="7" spans="2:13">
      <c r="B7" s="1221"/>
      <c r="C7" s="1209"/>
      <c r="D7" s="1209"/>
      <c r="E7" s="1752"/>
      <c r="F7" s="1251"/>
      <c r="G7" s="1252"/>
    </row>
    <row r="8" spans="2:13" ht="29.45" customHeight="1">
      <c r="B8" s="1753" t="s">
        <v>2496</v>
      </c>
      <c r="C8" s="1753"/>
      <c r="D8" s="1753"/>
      <c r="E8" s="1753"/>
      <c r="F8" s="1753"/>
      <c r="G8" s="1753"/>
      <c r="H8" s="417"/>
      <c r="I8" s="150"/>
      <c r="J8" s="417"/>
      <c r="K8" s="417"/>
    </row>
    <row r="9" spans="2:13">
      <c r="B9" s="1738" t="s">
        <v>2442</v>
      </c>
      <c r="C9" s="1739"/>
      <c r="D9" s="1739"/>
      <c r="E9" s="1740"/>
      <c r="F9" s="573" t="s">
        <v>5</v>
      </c>
      <c r="G9" s="573" t="s">
        <v>6</v>
      </c>
      <c r="H9" s="417"/>
      <c r="I9" s="150"/>
      <c r="J9" s="417"/>
      <c r="K9" s="417"/>
    </row>
    <row r="10" spans="2:13">
      <c r="B10" s="48">
        <v>1</v>
      </c>
      <c r="C10" s="130" t="s">
        <v>461</v>
      </c>
      <c r="D10" s="418" t="s">
        <v>302</v>
      </c>
      <c r="E10" s="124" t="s">
        <v>33</v>
      </c>
      <c r="F10" s="387">
        <f>_xlfn.XLOOKUP(M10,[1]VIII_CII_C_centr!$AI:$AI,[1]VIII_CII_C_centr!$S:$S)</f>
        <v>1.4980437242659264</v>
      </c>
      <c r="G10" s="387">
        <f>_xlfn.XLOOKUP(M10,[1]VIII_CII_C_centr!$AI:$AI,[1]VIII_CII_C_centr!$T:$T)</f>
        <v>1.6644930269621403</v>
      </c>
      <c r="I10" s="30"/>
      <c r="M10" s="735" t="s">
        <v>2302</v>
      </c>
    </row>
    <row r="11" spans="2:13">
      <c r="B11" s="1205" t="s">
        <v>2443</v>
      </c>
      <c r="C11" s="1206"/>
      <c r="D11" s="1206"/>
      <c r="E11" s="1207"/>
      <c r="F11" s="1747" t="s">
        <v>19</v>
      </c>
      <c r="G11" s="1748"/>
      <c r="I11" s="30"/>
    </row>
    <row r="12" spans="2:13">
      <c r="B12" s="1492" t="s">
        <v>41</v>
      </c>
      <c r="C12" s="1754" t="s">
        <v>982</v>
      </c>
      <c r="D12" s="419" t="s">
        <v>2658</v>
      </c>
      <c r="E12" s="124" t="s">
        <v>33</v>
      </c>
      <c r="F12" s="1757">
        <f>_xlfn.XLOOKUP(M12,[1]VIII_CII_C_centr!$AI:$AI,[1]VIII_CII_C_centr!$T:$T)</f>
        <v>1.2803792515093386</v>
      </c>
      <c r="G12" s="1758"/>
      <c r="H12" s="1060"/>
      <c r="M12" s="737" t="s">
        <v>2303</v>
      </c>
    </row>
    <row r="13" spans="2:13">
      <c r="B13" s="1493"/>
      <c r="C13" s="1755"/>
      <c r="D13" s="420" t="s">
        <v>2654</v>
      </c>
      <c r="E13" s="113" t="s">
        <v>462</v>
      </c>
      <c r="F13" s="1757">
        <f>_xlfn.XLOOKUP(M13,[1]VIII_CII_C_centr!$AI:$AI,[1]VIII_CII_C_centr!$T:$T)</f>
        <v>1.2093310521929996</v>
      </c>
      <c r="G13" s="1758"/>
      <c r="H13" s="1060"/>
      <c r="M13" s="737" t="s">
        <v>2304</v>
      </c>
    </row>
    <row r="14" spans="2:13">
      <c r="B14" s="1494"/>
      <c r="C14" s="1756"/>
      <c r="D14" s="42" t="s">
        <v>34</v>
      </c>
      <c r="E14" s="125" t="s">
        <v>462</v>
      </c>
      <c r="F14" s="1757">
        <f>_xlfn.XLOOKUP(M14,[1]VIII_CII_C_centr!$AI:$AI,[1]VIII_CII_C_centr!$T:$T)</f>
        <v>1.1966199999999998</v>
      </c>
      <c r="G14" s="1758"/>
      <c r="H14" s="1060"/>
      <c r="M14" s="737" t="s">
        <v>2305</v>
      </c>
    </row>
    <row r="15" spans="2:13">
      <c r="B15" s="1492" t="s">
        <v>42</v>
      </c>
      <c r="C15" s="1749" t="s">
        <v>463</v>
      </c>
      <c r="D15" s="420" t="s">
        <v>2654</v>
      </c>
      <c r="E15" s="113" t="s">
        <v>462</v>
      </c>
      <c r="F15" s="1757">
        <f>_xlfn.XLOOKUP(M15,[1]VIII_CII_C_centr!$AI:$AI,[1]VIII_CII_C_centr!$T:$T)</f>
        <v>1.2093310521929996</v>
      </c>
      <c r="G15" s="1758"/>
      <c r="H15" s="1060"/>
      <c r="M15" s="737" t="s">
        <v>2306</v>
      </c>
    </row>
    <row r="16" spans="2:13">
      <c r="B16" s="1494"/>
      <c r="C16" s="1750"/>
      <c r="D16" s="42" t="s">
        <v>34</v>
      </c>
      <c r="E16" s="113" t="s">
        <v>462</v>
      </c>
      <c r="F16" s="1757">
        <f>_xlfn.XLOOKUP(M16,[1]VIII_CII_C_centr!$AI:$AI,[1]VIII_CII_C_centr!$T:$T)</f>
        <v>1.1966199999999998</v>
      </c>
      <c r="G16" s="1758"/>
      <c r="H16" s="1060"/>
      <c r="M16" s="737" t="s">
        <v>2307</v>
      </c>
    </row>
    <row r="17" spans="2:13">
      <c r="B17" s="1492" t="s">
        <v>44</v>
      </c>
      <c r="C17" s="1743" t="s">
        <v>797</v>
      </c>
      <c r="D17" s="420" t="s">
        <v>2654</v>
      </c>
      <c r="E17" s="113" t="s">
        <v>33</v>
      </c>
      <c r="F17" s="1757">
        <f>_xlfn.XLOOKUP(M17,[1]VIII_CII_C_centr!$AI:$AI,[1]VIII_CII_C_centr!$T:$T)</f>
        <v>1.2803792515093386</v>
      </c>
      <c r="G17" s="1758"/>
      <c r="H17" s="1060"/>
      <c r="M17" s="737" t="s">
        <v>2308</v>
      </c>
    </row>
    <row r="18" spans="2:13">
      <c r="B18" s="1494"/>
      <c r="C18" s="1745"/>
      <c r="D18" s="420" t="s">
        <v>2653</v>
      </c>
      <c r="E18" s="113" t="s">
        <v>33</v>
      </c>
      <c r="F18" s="1757">
        <f>_xlfn.XLOOKUP(M18,[1]VIII_CII_C_centr!$AI:$AI,[1]VIII_CII_C_centr!$T:$T)</f>
        <v>1.2093310521929996</v>
      </c>
      <c r="G18" s="1758"/>
      <c r="H18" s="1060"/>
      <c r="M18" s="737" t="s">
        <v>2309</v>
      </c>
    </row>
    <row r="19" spans="2:13">
      <c r="B19" s="1492" t="s">
        <v>46</v>
      </c>
      <c r="C19" s="1743" t="s">
        <v>798</v>
      </c>
      <c r="D19" s="420" t="s">
        <v>2654</v>
      </c>
      <c r="E19" s="113" t="s">
        <v>33</v>
      </c>
      <c r="F19" s="1757">
        <f>_xlfn.XLOOKUP(M19,[1]VIII_CII_C_centr!$AI:$AI,[1]VIII_CII_C_centr!$T:$T)</f>
        <v>1.2803792515093386</v>
      </c>
      <c r="G19" s="1758"/>
      <c r="H19" s="1060"/>
      <c r="M19" s="737" t="s">
        <v>2310</v>
      </c>
    </row>
    <row r="20" spans="2:13">
      <c r="B20" s="1494"/>
      <c r="C20" s="1745"/>
      <c r="D20" s="420" t="s">
        <v>2653</v>
      </c>
      <c r="E20" s="113" t="s">
        <v>33</v>
      </c>
      <c r="F20" s="1757">
        <f>_xlfn.XLOOKUP(M20,[1]VIII_CII_C_centr!$AI:$AI,[1]VIII_CII_C_centr!$T:$T)</f>
        <v>1.2093310521929996</v>
      </c>
      <c r="G20" s="1758"/>
      <c r="H20" s="1060"/>
      <c r="M20" s="737" t="s">
        <v>2311</v>
      </c>
    </row>
    <row r="21" spans="2:13">
      <c r="B21" s="1492" t="s">
        <v>48</v>
      </c>
      <c r="C21" s="1743" t="s">
        <v>981</v>
      </c>
      <c r="D21" s="420" t="s">
        <v>2654</v>
      </c>
      <c r="E21" s="113" t="s">
        <v>462</v>
      </c>
      <c r="F21" s="1757">
        <f>_xlfn.XLOOKUP(M21,[1]VIII_CII_C_centr!$AI:$AI,[1]VIII_CII_C_centr!$T:$T)</f>
        <v>1.2093310521929996</v>
      </c>
      <c r="G21" s="1758"/>
      <c r="H21" s="1060"/>
      <c r="M21" s="737" t="s">
        <v>2312</v>
      </c>
    </row>
    <row r="22" spans="2:13">
      <c r="B22" s="1494"/>
      <c r="C22" s="1745"/>
      <c r="D22" s="42" t="s">
        <v>34</v>
      </c>
      <c r="E22" s="113" t="s">
        <v>462</v>
      </c>
      <c r="F22" s="1757">
        <f>_xlfn.XLOOKUP(M22,[1]VIII_CII_C_centr!$AI:$AI,[1]VIII_CII_C_centr!$T:$T)</f>
        <v>1.1966199999999998</v>
      </c>
      <c r="G22" s="1758"/>
      <c r="H22" s="1060"/>
      <c r="M22" s="737" t="s">
        <v>2313</v>
      </c>
    </row>
    <row r="23" spans="2:13">
      <c r="B23" s="338" t="s">
        <v>50</v>
      </c>
      <c r="C23" s="638" t="s">
        <v>464</v>
      </c>
      <c r="D23" s="415"/>
      <c r="E23" s="113" t="s">
        <v>462</v>
      </c>
      <c r="F23" s="1757">
        <f>_xlfn.XLOOKUP(M23,[1]VIII_CII_C_centr!$AI:$AI,[1]VIII_CII_C_centr!$T:$T)</f>
        <v>1.4492707605633801</v>
      </c>
      <c r="G23" s="1758"/>
      <c r="H23" s="1060"/>
      <c r="M23" s="737" t="s">
        <v>2314</v>
      </c>
    </row>
    <row r="24" spans="2:13" ht="25.5">
      <c r="B24" s="338" t="s">
        <v>52</v>
      </c>
      <c r="C24" s="162" t="s">
        <v>980</v>
      </c>
      <c r="D24" s="416"/>
      <c r="E24" s="125" t="s">
        <v>462</v>
      </c>
      <c r="F24" s="1757">
        <f>_xlfn.XLOOKUP(M24,[1]VIII_CII_C_centr!$AI:$AI,[1]VIII_CII_C_centr!$T:$T)</f>
        <v>1.1907527039036849</v>
      </c>
      <c r="G24" s="1758"/>
      <c r="H24" s="1060"/>
      <c r="M24" s="737" t="s">
        <v>2315</v>
      </c>
    </row>
    <row r="25" spans="2:13">
      <c r="B25" s="338" t="s">
        <v>54</v>
      </c>
      <c r="C25" s="162" t="s">
        <v>465</v>
      </c>
      <c r="D25" s="416"/>
      <c r="E25" s="125" t="s">
        <v>462</v>
      </c>
      <c r="F25" s="1757">
        <f>_xlfn.XLOOKUP(M25,[1]VIII_CII_C_centr!$AI:$AI,[1]VIII_CII_C_centr!$T:$T)</f>
        <v>1.2803792515093386</v>
      </c>
      <c r="G25" s="1758"/>
      <c r="H25" s="1060"/>
      <c r="M25" s="737" t="s">
        <v>2316</v>
      </c>
    </row>
    <row r="26" spans="2:13">
      <c r="B26" s="338" t="s">
        <v>242</v>
      </c>
      <c r="C26" s="162" t="s">
        <v>466</v>
      </c>
      <c r="D26" s="416"/>
      <c r="E26" s="125" t="s">
        <v>462</v>
      </c>
      <c r="F26" s="1757">
        <f>_xlfn.XLOOKUP(M26,[1]VIII_CII_C_centr!$AI:$AI,[1]VIII_CII_C_centr!$T:$T)</f>
        <v>1.1522082458275196</v>
      </c>
      <c r="G26" s="1758"/>
      <c r="H26" s="1060"/>
      <c r="M26" s="737" t="s">
        <v>2317</v>
      </c>
    </row>
    <row r="27" spans="2:13">
      <c r="B27" s="1542">
        <v>11</v>
      </c>
      <c r="C27" s="1754" t="s">
        <v>444</v>
      </c>
      <c r="D27" s="420" t="s">
        <v>2654</v>
      </c>
      <c r="E27" s="126" t="s">
        <v>38</v>
      </c>
      <c r="F27" s="1757">
        <f>_xlfn.XLOOKUP(M27,[1]VIII_CII_C_centr!$AI:$AI,[1]VIII_CII_C_centr!$T:$T)</f>
        <v>1.1522082458275196</v>
      </c>
      <c r="G27" s="1758"/>
      <c r="H27" s="1060"/>
      <c r="M27" s="737" t="s">
        <v>2318</v>
      </c>
    </row>
    <row r="28" spans="2:13">
      <c r="B28" s="1283"/>
      <c r="C28" s="1756"/>
      <c r="D28" s="42" t="s">
        <v>34</v>
      </c>
      <c r="E28" s="126" t="s">
        <v>38</v>
      </c>
      <c r="F28" s="1757">
        <f>_xlfn.XLOOKUP(M28,[1]VIII_CII_C_centr!$AI:$AI,[1]VIII_CII_C_centr!$T:$T)</f>
        <v>1.0485095037030427</v>
      </c>
      <c r="G28" s="1758"/>
      <c r="H28" s="1060"/>
      <c r="M28" s="737" t="s">
        <v>2319</v>
      </c>
    </row>
    <row r="29" spans="2:13" s="120" customFormat="1" ht="15.75">
      <c r="B29" s="1492" t="s">
        <v>244</v>
      </c>
      <c r="C29" s="1542" t="s">
        <v>799</v>
      </c>
      <c r="D29" s="420" t="s">
        <v>2654</v>
      </c>
      <c r="E29" s="113" t="s">
        <v>462</v>
      </c>
      <c r="F29" s="1757">
        <f>_xlfn.XLOOKUP(M29,[1]VIII_CII_C_centr!$AI:$AI,[1]VIII_CII_C_centr!$T:$T)</f>
        <v>1.3333290997183098</v>
      </c>
      <c r="G29" s="1758"/>
      <c r="H29" s="1062"/>
      <c r="I29" s="121"/>
      <c r="M29" s="737" t="s">
        <v>2320</v>
      </c>
    </row>
    <row r="30" spans="2:13" s="120" customFormat="1" ht="15.75">
      <c r="B30" s="1494"/>
      <c r="C30" s="1283"/>
      <c r="D30" s="420" t="s">
        <v>2653</v>
      </c>
      <c r="E30" s="113" t="s">
        <v>462</v>
      </c>
      <c r="F30" s="1757">
        <f>_xlfn.XLOOKUP(M30,[1]VIII_CII_C_centr!$AI:$AI,[1]VIII_CII_C_centr!$T:$T)</f>
        <v>1.2266627717408451</v>
      </c>
      <c r="G30" s="1758"/>
      <c r="H30" s="1062"/>
      <c r="I30" s="121"/>
      <c r="M30" s="737" t="s">
        <v>2321</v>
      </c>
    </row>
    <row r="31" spans="2:13">
      <c r="B31" s="1492" t="s">
        <v>245</v>
      </c>
      <c r="C31" s="1542" t="s">
        <v>801</v>
      </c>
      <c r="D31" s="420" t="s">
        <v>2654</v>
      </c>
      <c r="E31" s="113" t="s">
        <v>462</v>
      </c>
      <c r="F31" s="1757">
        <f>_xlfn.XLOOKUP(M31,[1]VIII_CII_C_centr!$AI:$AI,[1]VIII_CII_C_centr!$T:$T)</f>
        <v>1.2803792515093386</v>
      </c>
      <c r="G31" s="1758"/>
      <c r="H31" s="1060"/>
      <c r="M31" s="737" t="s">
        <v>2322</v>
      </c>
    </row>
    <row r="32" spans="2:13">
      <c r="B32" s="1494"/>
      <c r="C32" s="1283"/>
      <c r="D32" s="420" t="s">
        <v>2653</v>
      </c>
      <c r="E32" s="113" t="s">
        <v>462</v>
      </c>
      <c r="F32" s="1757">
        <f>_xlfn.XLOOKUP(M32,[1]VIII_CII_C_centr!$AI:$AI,[1]VIII_CII_C_centr!$T:$T)</f>
        <v>1.2093310521929996</v>
      </c>
      <c r="G32" s="1758"/>
      <c r="H32" s="1060"/>
      <c r="M32" s="737" t="s">
        <v>2323</v>
      </c>
    </row>
    <row r="33" spans="2:13">
      <c r="B33" s="1495" t="s">
        <v>246</v>
      </c>
      <c r="C33" s="1542" t="s">
        <v>800</v>
      </c>
      <c r="D33" s="420" t="s">
        <v>2654</v>
      </c>
      <c r="E33" s="113" t="s">
        <v>462</v>
      </c>
      <c r="F33" s="1757">
        <f>_xlfn.XLOOKUP(M33,[1]VIII_CII_C_centr!$AI:$AI,[1]VIII_CII_C_centr!$T:$T)</f>
        <v>1.2803792515093386</v>
      </c>
      <c r="G33" s="1758"/>
      <c r="H33" s="1060"/>
      <c r="M33" s="737" t="s">
        <v>2324</v>
      </c>
    </row>
    <row r="34" spans="2:13">
      <c r="B34" s="1493"/>
      <c r="C34" s="1282"/>
      <c r="D34" s="420" t="s">
        <v>2653</v>
      </c>
      <c r="E34" s="113" t="s">
        <v>462</v>
      </c>
      <c r="F34" s="1757">
        <f>_xlfn.XLOOKUP(M34,[1]VIII_CII_C_centr!$AI:$AI,[1]VIII_CII_C_centr!$T:$T)</f>
        <v>1.2093310521929996</v>
      </c>
      <c r="G34" s="1758"/>
      <c r="H34" s="1060"/>
      <c r="M34" s="737" t="s">
        <v>2325</v>
      </c>
    </row>
    <row r="35" spans="2:13">
      <c r="B35" s="1493"/>
      <c r="C35" s="1282"/>
      <c r="D35" s="420" t="s">
        <v>2652</v>
      </c>
      <c r="E35" s="113" t="s">
        <v>462</v>
      </c>
      <c r="F35" s="1757">
        <f>_xlfn.XLOOKUP(M35,[1]VIII_CII_C_centr!$AI:$AI,[1]VIII_CII_C_centr!$T:$T)</f>
        <v>1.1966199999999998</v>
      </c>
      <c r="G35" s="1758"/>
      <c r="H35" s="1060"/>
      <c r="M35" s="737" t="s">
        <v>2326</v>
      </c>
    </row>
    <row r="36" spans="2:13">
      <c r="B36" s="1494"/>
      <c r="C36" s="1283"/>
      <c r="D36" s="420" t="s">
        <v>2669</v>
      </c>
      <c r="E36" s="113" t="s">
        <v>462</v>
      </c>
      <c r="F36" s="1757">
        <f>_xlfn.XLOOKUP(M36,[1]VIII_CII_C_centr!$AI:$AI,[1]VIII_CII_C_centr!$T:$T)</f>
        <v>1.1522082458275196</v>
      </c>
      <c r="G36" s="1758"/>
      <c r="H36" s="1060"/>
      <c r="M36" s="737" t="s">
        <v>2327</v>
      </c>
    </row>
    <row r="37" spans="2:13">
      <c r="B37" s="1495" t="s">
        <v>247</v>
      </c>
      <c r="C37" s="1542" t="s">
        <v>802</v>
      </c>
      <c r="D37" s="420" t="s">
        <v>2654</v>
      </c>
      <c r="E37" s="113" t="s">
        <v>462</v>
      </c>
      <c r="F37" s="1757">
        <f>_xlfn.XLOOKUP(M37,[1]VIII_CII_C_centr!$AI:$AI,[1]VIII_CII_C_centr!$T:$T)</f>
        <v>1.1061199159944188</v>
      </c>
      <c r="G37" s="1758"/>
      <c r="H37" s="1060"/>
      <c r="M37" s="737" t="s">
        <v>2328</v>
      </c>
    </row>
    <row r="38" spans="2:13">
      <c r="B38" s="1494"/>
      <c r="C38" s="1283"/>
      <c r="D38" s="420" t="s">
        <v>2670</v>
      </c>
      <c r="E38" s="113" t="s">
        <v>462</v>
      </c>
      <c r="F38" s="1757">
        <f>_xlfn.XLOOKUP(M38,[1]VIII_CII_C_centr!$AI:$AI,[1]VIII_CII_C_centr!$T:$T)</f>
        <v>1</v>
      </c>
      <c r="G38" s="1758"/>
      <c r="H38" s="1060"/>
      <c r="M38" s="737" t="s">
        <v>2329</v>
      </c>
    </row>
    <row r="39" spans="2:13" ht="12" customHeight="1">
      <c r="B39" s="1751" t="s">
        <v>279</v>
      </c>
      <c r="C39" s="1751"/>
      <c r="D39" s="1751"/>
      <c r="E39" s="1751"/>
    </row>
    <row r="40" spans="2:13" ht="28.5" customHeight="1">
      <c r="B40" s="1704" t="s">
        <v>467</v>
      </c>
      <c r="C40" s="1704"/>
      <c r="D40" s="1704"/>
      <c r="E40" s="1704"/>
      <c r="F40" s="1704"/>
      <c r="G40" s="1704"/>
      <c r="H40" s="1704"/>
      <c r="I40" s="1704"/>
      <c r="J40" s="1704"/>
    </row>
    <row r="41" spans="2:13" ht="29.25" customHeight="1">
      <c r="B41" s="1704" t="s">
        <v>910</v>
      </c>
      <c r="C41" s="1704"/>
      <c r="D41" s="1704"/>
      <c r="E41" s="1704"/>
      <c r="F41" s="1704"/>
      <c r="G41" s="1704"/>
      <c r="H41" s="1704"/>
      <c r="I41" s="1704"/>
      <c r="J41" s="1704"/>
    </row>
    <row r="42" spans="2:13">
      <c r="B42" s="1704" t="s">
        <v>2495</v>
      </c>
      <c r="C42" s="1704"/>
      <c r="D42" s="1704"/>
      <c r="E42" s="1704"/>
      <c r="F42" s="1704"/>
      <c r="G42" s="1704"/>
      <c r="H42" s="537"/>
      <c r="I42" s="537"/>
      <c r="J42" s="537"/>
    </row>
    <row r="43" spans="2:13" s="30" customFormat="1" ht="27" customHeight="1">
      <c r="B43" s="1704" t="s">
        <v>2561</v>
      </c>
      <c r="C43" s="1704"/>
      <c r="D43" s="1704"/>
      <c r="E43" s="1704"/>
      <c r="F43" s="1704"/>
      <c r="G43" s="1704"/>
      <c r="H43" s="119"/>
      <c r="I43" s="119"/>
      <c r="J43" s="119"/>
    </row>
    <row r="44" spans="2:13" ht="19.5" customHeight="1">
      <c r="B44" s="32"/>
      <c r="C44" s="32"/>
      <c r="D44" s="32"/>
      <c r="E44" s="32"/>
    </row>
    <row r="45" spans="2:13">
      <c r="B45" s="87"/>
      <c r="C45" s="30"/>
      <c r="D45" s="30"/>
      <c r="E45" s="71"/>
    </row>
    <row r="46" spans="2:13">
      <c r="B46" s="87"/>
      <c r="C46" s="30"/>
      <c r="D46" s="30"/>
      <c r="E46" s="71"/>
    </row>
    <row r="47" spans="2:13">
      <c r="B47" s="87"/>
      <c r="C47" s="30"/>
      <c r="D47" s="30"/>
      <c r="E47" s="71"/>
    </row>
    <row r="48" spans="2:13">
      <c r="B48" s="87"/>
      <c r="C48" s="30"/>
      <c r="D48" s="30"/>
      <c r="E48" s="71"/>
    </row>
    <row r="49" spans="2:5">
      <c r="B49" s="87"/>
      <c r="C49" s="30"/>
      <c r="D49" s="30"/>
      <c r="E49" s="71"/>
    </row>
    <row r="50" spans="2:5">
      <c r="B50" s="87"/>
      <c r="C50" s="30"/>
      <c r="D50" s="30"/>
      <c r="E50" s="71"/>
    </row>
    <row r="51" spans="2:5">
      <c r="B51" s="87"/>
      <c r="C51" s="30"/>
      <c r="D51" s="30"/>
      <c r="E51" s="71"/>
    </row>
    <row r="52" spans="2:5">
      <c r="B52" s="87"/>
      <c r="C52" s="30"/>
      <c r="D52" s="30"/>
      <c r="E52" s="71"/>
    </row>
    <row r="53" spans="2:5">
      <c r="B53" s="87"/>
      <c r="C53" s="30"/>
      <c r="D53" s="30"/>
      <c r="E53" s="71"/>
    </row>
    <row r="54" spans="2:5">
      <c r="B54" s="87"/>
      <c r="C54" s="30"/>
      <c r="D54" s="30"/>
      <c r="E54" s="71"/>
    </row>
    <row r="55" spans="2:5">
      <c r="B55" s="87"/>
      <c r="C55" s="30"/>
      <c r="D55" s="30"/>
      <c r="E55" s="71"/>
    </row>
    <row r="56" spans="2:5">
      <c r="B56" s="87"/>
      <c r="C56" s="30"/>
      <c r="D56" s="30"/>
      <c r="E56" s="71"/>
    </row>
    <row r="57" spans="2:5">
      <c r="B57" s="87"/>
      <c r="C57" s="30"/>
      <c r="D57" s="30"/>
      <c r="E57" s="71"/>
    </row>
    <row r="58" spans="2:5">
      <c r="B58" s="87"/>
      <c r="C58" s="30"/>
      <c r="D58" s="30"/>
      <c r="E58" s="71"/>
    </row>
    <row r="59" spans="2:5" s="8" customFormat="1" ht="12.75">
      <c r="B59" s="87"/>
      <c r="C59" s="30"/>
      <c r="D59" s="30"/>
      <c r="E59" s="71"/>
    </row>
    <row r="60" spans="2:5" s="8" customFormat="1" ht="12.75">
      <c r="B60" s="87"/>
      <c r="C60" s="30"/>
      <c r="D60" s="30"/>
      <c r="E60" s="71"/>
    </row>
    <row r="61" spans="2:5" s="8" customFormat="1" ht="12.75">
      <c r="B61" s="87"/>
      <c r="C61" s="30"/>
      <c r="D61" s="30"/>
      <c r="E61" s="71"/>
    </row>
    <row r="62" spans="2:5" s="8" customFormat="1" ht="12.75">
      <c r="B62" s="87"/>
      <c r="C62" s="30"/>
      <c r="D62" s="30"/>
      <c r="E62" s="71"/>
    </row>
    <row r="63" spans="2:5" s="8" customFormat="1" ht="12.75">
      <c r="B63" s="87"/>
      <c r="C63" s="30"/>
      <c r="D63" s="30"/>
      <c r="E63" s="71"/>
    </row>
    <row r="64" spans="2:5" s="8" customFormat="1" ht="12.75">
      <c r="B64" s="87"/>
      <c r="C64" s="30"/>
      <c r="D64" s="30"/>
      <c r="E64" s="71"/>
    </row>
    <row r="65" spans="2:5" s="8" customFormat="1" ht="12.75">
      <c r="B65" s="87"/>
      <c r="C65" s="30"/>
      <c r="D65" s="30"/>
      <c r="E65" s="71"/>
    </row>
    <row r="66" spans="2:5" s="8" customFormat="1" ht="12.75">
      <c r="B66" s="87"/>
      <c r="C66" s="30"/>
      <c r="D66" s="30"/>
      <c r="E66" s="71"/>
    </row>
    <row r="67" spans="2:5" s="8" customFormat="1" ht="12.75">
      <c r="B67" s="87"/>
      <c r="C67" s="30"/>
      <c r="D67" s="30"/>
      <c r="E67" s="71"/>
    </row>
    <row r="68" spans="2:5" s="8" customFormat="1" ht="12.75">
      <c r="B68" s="87"/>
      <c r="C68" s="30"/>
      <c r="D68" s="30"/>
      <c r="E68" s="71"/>
    </row>
    <row r="69" spans="2:5" s="8" customFormat="1" ht="12.75">
      <c r="B69" s="87"/>
      <c r="C69" s="30"/>
      <c r="D69" s="30"/>
      <c r="E69" s="71"/>
    </row>
    <row r="70" spans="2:5" s="8" customFormat="1" ht="12.75">
      <c r="B70" s="87"/>
      <c r="C70" s="30"/>
      <c r="D70" s="30"/>
      <c r="E70" s="71"/>
    </row>
    <row r="71" spans="2:5" s="8" customFormat="1" ht="12.75">
      <c r="B71" s="87"/>
      <c r="C71" s="30"/>
      <c r="D71" s="30"/>
      <c r="E71" s="71"/>
    </row>
    <row r="72" spans="2:5" s="8" customFormat="1" ht="12.75">
      <c r="B72" s="87"/>
      <c r="C72" s="30"/>
      <c r="D72" s="30"/>
      <c r="E72" s="71"/>
    </row>
    <row r="73" spans="2:5" s="8" customFormat="1" ht="12.75">
      <c r="B73" s="87"/>
      <c r="C73" s="30"/>
      <c r="D73" s="30"/>
      <c r="E73" s="71"/>
    </row>
    <row r="74" spans="2:5" s="8" customFormat="1" ht="12.75">
      <c r="B74" s="87"/>
      <c r="C74" s="30"/>
      <c r="D74" s="30"/>
      <c r="E74" s="71"/>
    </row>
    <row r="75" spans="2:5" s="8" customFormat="1" ht="12.75">
      <c r="B75" s="87"/>
      <c r="C75" s="30"/>
      <c r="D75" s="30"/>
      <c r="E75" s="71"/>
    </row>
    <row r="76" spans="2:5" s="8" customFormat="1" ht="12.75">
      <c r="B76" s="87"/>
      <c r="C76" s="30"/>
      <c r="D76" s="30"/>
      <c r="E76" s="71"/>
    </row>
    <row r="77" spans="2:5" s="8" customFormat="1" ht="12.75">
      <c r="B77" s="87"/>
      <c r="C77" s="30"/>
      <c r="D77" s="30"/>
      <c r="E77" s="71"/>
    </row>
    <row r="78" spans="2:5" s="8" customFormat="1" ht="12.75">
      <c r="B78" s="87"/>
      <c r="C78" s="30"/>
      <c r="D78" s="30"/>
      <c r="E78" s="71"/>
    </row>
    <row r="79" spans="2:5" s="8" customFormat="1" ht="12.75">
      <c r="B79" s="87"/>
      <c r="C79" s="30"/>
      <c r="D79" s="30"/>
      <c r="E79" s="71"/>
    </row>
    <row r="80" spans="2:5" s="8" customFormat="1" ht="12.75">
      <c r="B80" s="87"/>
      <c r="C80" s="30"/>
      <c r="D80" s="30"/>
      <c r="E80" s="71"/>
    </row>
    <row r="81" spans="2:5" s="8" customFormat="1" ht="12.75">
      <c r="B81" s="87"/>
      <c r="C81" s="30"/>
      <c r="D81" s="30"/>
      <c r="E81" s="71"/>
    </row>
    <row r="82" spans="2:5" s="8" customFormat="1" ht="12.75">
      <c r="B82" s="87"/>
      <c r="C82" s="30"/>
      <c r="D82" s="30"/>
      <c r="E82" s="71"/>
    </row>
    <row r="83" spans="2:5" s="8" customFormat="1" ht="12.75">
      <c r="B83" s="87"/>
      <c r="C83" s="30"/>
      <c r="D83" s="30"/>
      <c r="E83" s="71"/>
    </row>
    <row r="84" spans="2:5" s="8" customFormat="1" ht="12.75">
      <c r="B84" s="87"/>
      <c r="C84" s="30"/>
      <c r="D84" s="30"/>
      <c r="E84" s="71"/>
    </row>
    <row r="85" spans="2:5" s="8" customFormat="1" ht="12.75">
      <c r="B85" s="87"/>
      <c r="C85" s="30"/>
      <c r="D85" s="30"/>
      <c r="E85" s="71"/>
    </row>
    <row r="86" spans="2:5" s="8" customFormat="1" ht="12.75">
      <c r="B86" s="87"/>
      <c r="C86" s="30"/>
      <c r="D86" s="30"/>
      <c r="E86" s="71"/>
    </row>
    <row r="87" spans="2:5" s="8" customFormat="1" ht="12.75">
      <c r="B87" s="87"/>
      <c r="C87" s="30"/>
      <c r="D87" s="30"/>
      <c r="E87" s="71"/>
    </row>
    <row r="88" spans="2:5" s="8" customFormat="1" ht="12.75">
      <c r="B88" s="87"/>
      <c r="C88" s="30"/>
      <c r="D88" s="30"/>
      <c r="E88" s="71"/>
    </row>
    <row r="89" spans="2:5" s="8" customFormat="1" ht="12.75">
      <c r="B89" s="87"/>
      <c r="C89" s="30"/>
      <c r="D89" s="30"/>
      <c r="E89" s="71"/>
    </row>
    <row r="90" spans="2:5" s="8" customFormat="1" ht="12.75">
      <c r="B90" s="87"/>
      <c r="C90" s="30"/>
      <c r="D90" s="30"/>
      <c r="E90" s="71"/>
    </row>
    <row r="91" spans="2:5" s="8" customFormat="1" ht="12.75">
      <c r="B91" s="87"/>
      <c r="C91" s="30"/>
      <c r="D91" s="30"/>
      <c r="E91" s="71"/>
    </row>
    <row r="92" spans="2:5" s="8" customFormat="1" ht="12.75">
      <c r="B92" s="87"/>
      <c r="C92" s="30"/>
      <c r="D92" s="30"/>
      <c r="E92" s="71"/>
    </row>
    <row r="93" spans="2:5" s="8" customFormat="1" ht="12.75">
      <c r="B93" s="87"/>
      <c r="C93" s="30"/>
      <c r="D93" s="30"/>
      <c r="E93" s="71"/>
    </row>
    <row r="94" spans="2:5" s="8" customFormat="1" ht="12.75">
      <c r="B94" s="87"/>
      <c r="C94" s="30"/>
      <c r="D94" s="30"/>
      <c r="E94" s="71"/>
    </row>
    <row r="95" spans="2:5" s="8" customFormat="1" ht="12.75">
      <c r="B95" s="87"/>
      <c r="C95" s="30"/>
      <c r="D95" s="30"/>
      <c r="E95" s="71"/>
    </row>
    <row r="96" spans="2:5" s="8" customFormat="1" ht="12.75">
      <c r="B96" s="87"/>
      <c r="C96" s="30"/>
      <c r="D96" s="30"/>
      <c r="E96" s="71"/>
    </row>
    <row r="97" spans="2:5" s="8" customFormat="1" ht="12.75">
      <c r="B97" s="87"/>
      <c r="C97" s="30"/>
      <c r="D97" s="30"/>
      <c r="E97" s="71"/>
    </row>
    <row r="98" spans="2:5" s="8" customFormat="1" ht="12.75">
      <c r="B98" s="87"/>
      <c r="C98" s="30"/>
      <c r="D98" s="30"/>
      <c r="E98" s="71"/>
    </row>
    <row r="99" spans="2:5" s="8" customFormat="1" ht="12.75">
      <c r="B99" s="87"/>
      <c r="C99" s="30"/>
      <c r="D99" s="30"/>
      <c r="E99" s="71"/>
    </row>
    <row r="100" spans="2:5" s="8" customFormat="1" ht="12.75">
      <c r="B100" s="87"/>
      <c r="C100" s="30"/>
      <c r="D100" s="30"/>
      <c r="E100" s="71"/>
    </row>
    <row r="101" spans="2:5" s="8" customFormat="1" ht="12.75">
      <c r="B101" s="87"/>
      <c r="C101" s="30"/>
      <c r="D101" s="30"/>
      <c r="E101" s="71"/>
    </row>
    <row r="102" spans="2:5" s="8" customFormat="1" ht="12.75">
      <c r="B102" s="87"/>
      <c r="C102" s="30"/>
      <c r="D102" s="30"/>
      <c r="E102" s="71"/>
    </row>
    <row r="103" spans="2:5" s="8" customFormat="1" ht="12.75">
      <c r="B103" s="87"/>
      <c r="C103" s="30"/>
      <c r="D103" s="30"/>
      <c r="E103" s="71"/>
    </row>
    <row r="104" spans="2:5" s="8" customFormat="1" ht="12.75">
      <c r="B104" s="87"/>
      <c r="C104" s="30"/>
      <c r="D104" s="30"/>
      <c r="E104" s="71"/>
    </row>
    <row r="105" spans="2:5" s="8" customFormat="1" ht="12.75">
      <c r="B105" s="87"/>
      <c r="C105" s="30"/>
      <c r="D105" s="30"/>
      <c r="E105" s="71"/>
    </row>
    <row r="106" spans="2:5" s="8" customFormat="1" ht="12.75">
      <c r="B106" s="87"/>
      <c r="C106" s="30"/>
      <c r="D106" s="30"/>
      <c r="E106" s="71"/>
    </row>
    <row r="107" spans="2:5" s="8" customFormat="1" ht="12.75">
      <c r="B107" s="87"/>
      <c r="C107" s="30"/>
      <c r="D107" s="30"/>
      <c r="E107" s="71"/>
    </row>
    <row r="108" spans="2:5" s="8" customFormat="1" ht="12.75">
      <c r="B108" s="87"/>
      <c r="C108" s="30"/>
      <c r="D108" s="30"/>
      <c r="E108" s="71"/>
    </row>
    <row r="109" spans="2:5" s="8" customFormat="1" ht="12.75">
      <c r="B109" s="87"/>
      <c r="C109" s="30"/>
      <c r="D109" s="30"/>
      <c r="E109" s="71"/>
    </row>
    <row r="110" spans="2:5" s="8" customFormat="1" ht="12.75">
      <c r="B110" s="87"/>
      <c r="C110" s="30"/>
      <c r="D110" s="30"/>
      <c r="E110" s="71"/>
    </row>
    <row r="111" spans="2:5" s="8" customFormat="1" ht="12.75">
      <c r="B111" s="87"/>
      <c r="C111" s="30"/>
      <c r="D111" s="30"/>
      <c r="E111" s="71"/>
    </row>
    <row r="112" spans="2:5" s="8" customFormat="1" ht="12.75">
      <c r="B112" s="87"/>
      <c r="C112" s="30"/>
      <c r="D112" s="30"/>
      <c r="E112" s="71"/>
    </row>
    <row r="113" spans="2:5" s="8" customFormat="1" ht="12.75">
      <c r="B113" s="87"/>
      <c r="C113" s="30"/>
      <c r="D113" s="30"/>
      <c r="E113" s="71"/>
    </row>
    <row r="114" spans="2:5" s="8" customFormat="1" ht="12.75">
      <c r="B114" s="87"/>
      <c r="C114" s="30"/>
      <c r="D114" s="30"/>
      <c r="E114" s="71"/>
    </row>
    <row r="115" spans="2:5" s="8" customFormat="1" ht="12.75">
      <c r="B115" s="87"/>
      <c r="C115" s="30"/>
      <c r="D115" s="30"/>
      <c r="E115" s="71"/>
    </row>
    <row r="116" spans="2:5" s="8" customFormat="1" ht="12.75">
      <c r="B116" s="87"/>
      <c r="C116" s="30"/>
      <c r="D116" s="30"/>
      <c r="E116" s="71"/>
    </row>
    <row r="117" spans="2:5" s="8" customFormat="1" ht="12.75">
      <c r="B117" s="87"/>
      <c r="C117" s="30"/>
      <c r="D117" s="30"/>
      <c r="E117" s="71"/>
    </row>
    <row r="118" spans="2:5" s="8" customFormat="1" ht="12.75">
      <c r="B118" s="87"/>
      <c r="C118" s="30"/>
      <c r="D118" s="30"/>
      <c r="E118" s="71"/>
    </row>
    <row r="119" spans="2:5" s="8" customFormat="1" ht="12.75">
      <c r="B119" s="87"/>
      <c r="C119" s="30"/>
      <c r="D119" s="30"/>
      <c r="E119" s="71"/>
    </row>
    <row r="120" spans="2:5" s="8" customFormat="1" ht="12.75">
      <c r="B120" s="87"/>
      <c r="C120" s="30"/>
      <c r="D120" s="30"/>
      <c r="E120" s="71"/>
    </row>
    <row r="121" spans="2:5" s="8" customFormat="1" ht="12.75">
      <c r="B121" s="87"/>
      <c r="C121" s="30"/>
      <c r="D121" s="30"/>
      <c r="E121" s="71"/>
    </row>
    <row r="122" spans="2:5" s="8" customFormat="1" ht="12.75">
      <c r="B122" s="87"/>
      <c r="C122" s="30"/>
      <c r="D122" s="30"/>
      <c r="E122" s="71"/>
    </row>
    <row r="123" spans="2:5" s="8" customFormat="1" ht="12.75">
      <c r="B123" s="87"/>
      <c r="C123" s="30"/>
      <c r="D123" s="30"/>
      <c r="E123" s="71"/>
    </row>
    <row r="124" spans="2:5" s="8" customFormat="1" ht="12.75">
      <c r="B124" s="87"/>
      <c r="C124" s="30"/>
      <c r="D124" s="30"/>
      <c r="E124" s="71"/>
    </row>
    <row r="125" spans="2:5" s="8" customFormat="1" ht="12.75">
      <c r="B125" s="87"/>
      <c r="C125" s="30"/>
      <c r="D125" s="30"/>
      <c r="E125" s="71"/>
    </row>
    <row r="126" spans="2:5" s="8" customFormat="1" ht="12.75">
      <c r="B126" s="87"/>
      <c r="C126" s="30"/>
      <c r="D126" s="30"/>
      <c r="E126" s="71"/>
    </row>
    <row r="127" spans="2:5" s="8" customFormat="1" ht="12.75">
      <c r="B127" s="87"/>
      <c r="C127" s="30"/>
      <c r="D127" s="30"/>
      <c r="E127" s="71"/>
    </row>
    <row r="128" spans="2:5" s="8" customFormat="1" ht="12.75">
      <c r="B128" s="87"/>
      <c r="C128" s="30"/>
      <c r="D128" s="30"/>
      <c r="E128" s="71"/>
    </row>
    <row r="129" spans="2:5" s="8" customFormat="1" ht="12.75">
      <c r="B129" s="87"/>
      <c r="C129" s="30"/>
      <c r="D129" s="30"/>
      <c r="E129" s="71"/>
    </row>
    <row r="130" spans="2:5" s="8" customFormat="1" ht="12.75">
      <c r="B130" s="87"/>
      <c r="C130" s="30"/>
      <c r="D130" s="30"/>
      <c r="E130" s="71"/>
    </row>
    <row r="131" spans="2:5" s="8" customFormat="1" ht="12.75">
      <c r="B131" s="87"/>
      <c r="C131" s="30"/>
      <c r="D131" s="30"/>
      <c r="E131" s="71"/>
    </row>
    <row r="132" spans="2:5" s="8" customFormat="1" ht="12.75">
      <c r="B132" s="87"/>
      <c r="C132" s="30"/>
      <c r="D132" s="30"/>
      <c r="E132" s="71"/>
    </row>
    <row r="133" spans="2:5" s="8" customFormat="1" ht="12.75">
      <c r="B133" s="87"/>
      <c r="C133" s="30"/>
      <c r="D133" s="30"/>
      <c r="E133" s="71"/>
    </row>
    <row r="134" spans="2:5" s="8" customFormat="1" ht="12.75">
      <c r="B134" s="87"/>
      <c r="C134" s="30"/>
      <c r="D134" s="30"/>
      <c r="E134" s="71"/>
    </row>
    <row r="135" spans="2:5" s="8" customFormat="1" ht="12.75">
      <c r="B135" s="87"/>
      <c r="C135" s="30"/>
      <c r="D135" s="30"/>
      <c r="E135" s="71"/>
    </row>
    <row r="136" spans="2:5" s="8" customFormat="1" ht="12.75">
      <c r="B136" s="87"/>
      <c r="C136" s="30"/>
      <c r="D136" s="30"/>
      <c r="E136" s="71"/>
    </row>
    <row r="137" spans="2:5" s="8" customFormat="1" ht="12.75">
      <c r="B137" s="87"/>
      <c r="C137" s="30"/>
      <c r="D137" s="30"/>
      <c r="E137" s="71"/>
    </row>
    <row r="138" spans="2:5" s="8" customFormat="1" ht="12.75">
      <c r="B138" s="87"/>
      <c r="C138" s="30"/>
      <c r="D138" s="30"/>
      <c r="E138" s="71"/>
    </row>
    <row r="139" spans="2:5" s="8" customFormat="1" ht="12.75">
      <c r="B139" s="87"/>
      <c r="C139" s="30"/>
      <c r="D139" s="30"/>
      <c r="E139" s="71"/>
    </row>
    <row r="140" spans="2:5" s="8" customFormat="1" ht="12.75">
      <c r="B140" s="87"/>
      <c r="C140" s="30"/>
      <c r="D140" s="30"/>
      <c r="E140" s="71"/>
    </row>
    <row r="141" spans="2:5" s="8" customFormat="1" ht="12.75">
      <c r="B141" s="87"/>
      <c r="C141" s="30"/>
      <c r="D141" s="30"/>
      <c r="E141" s="71"/>
    </row>
    <row r="142" spans="2:5" s="8" customFormat="1" ht="12.75">
      <c r="B142" s="87"/>
      <c r="C142" s="30"/>
      <c r="D142" s="30"/>
      <c r="E142" s="71"/>
    </row>
    <row r="143" spans="2:5" s="8" customFormat="1" ht="12.75">
      <c r="B143" s="87"/>
      <c r="C143" s="30"/>
      <c r="D143" s="30"/>
      <c r="E143" s="71"/>
    </row>
    <row r="144" spans="2:5" s="8" customFormat="1" ht="12.75">
      <c r="B144" s="87"/>
      <c r="C144" s="30"/>
      <c r="D144" s="30"/>
      <c r="E144" s="71"/>
    </row>
    <row r="145" spans="2:5" s="8" customFormat="1" ht="12.75">
      <c r="B145" s="87"/>
      <c r="C145" s="30"/>
      <c r="D145" s="30"/>
      <c r="E145" s="71"/>
    </row>
    <row r="146" spans="2:5" s="8" customFormat="1" ht="12.75">
      <c r="B146" s="87"/>
      <c r="C146" s="30"/>
      <c r="D146" s="30"/>
      <c r="E146" s="71"/>
    </row>
    <row r="147" spans="2:5" s="8" customFormat="1" ht="12.75">
      <c r="B147" s="87"/>
      <c r="C147" s="30"/>
      <c r="D147" s="30"/>
      <c r="E147" s="71"/>
    </row>
    <row r="148" spans="2:5" s="8" customFormat="1" ht="12.75">
      <c r="B148" s="87"/>
      <c r="C148" s="30"/>
      <c r="D148" s="30"/>
      <c r="E148" s="71"/>
    </row>
    <row r="149" spans="2:5" s="8" customFormat="1" ht="12.75">
      <c r="B149" s="87"/>
      <c r="C149" s="30"/>
      <c r="D149" s="30"/>
      <c r="E149" s="71"/>
    </row>
    <row r="150" spans="2:5" s="8" customFormat="1" ht="12.75">
      <c r="B150" s="87"/>
      <c r="C150" s="30"/>
      <c r="D150" s="30"/>
      <c r="E150" s="71"/>
    </row>
    <row r="151" spans="2:5" s="8" customFormat="1" ht="12.75">
      <c r="B151" s="87"/>
      <c r="C151" s="30"/>
      <c r="D151" s="30"/>
      <c r="E151" s="71"/>
    </row>
    <row r="152" spans="2:5" s="8" customFormat="1" ht="12.75">
      <c r="B152" s="87"/>
      <c r="C152" s="30"/>
      <c r="D152" s="30"/>
      <c r="E152" s="71"/>
    </row>
    <row r="153" spans="2:5" s="8" customFormat="1" ht="12.75">
      <c r="B153" s="87"/>
      <c r="C153" s="30"/>
      <c r="D153" s="30"/>
      <c r="E153" s="71"/>
    </row>
    <row r="154" spans="2:5" s="8" customFormat="1" ht="12.75">
      <c r="B154" s="87"/>
      <c r="C154" s="30"/>
      <c r="D154" s="30"/>
      <c r="E154" s="71"/>
    </row>
    <row r="155" spans="2:5" s="8" customFormat="1" ht="12.75">
      <c r="B155" s="87"/>
      <c r="C155" s="30"/>
      <c r="D155" s="30"/>
      <c r="E155" s="71"/>
    </row>
    <row r="156" spans="2:5" s="8" customFormat="1" ht="12.75">
      <c r="B156" s="87"/>
      <c r="C156" s="30"/>
      <c r="D156" s="30"/>
      <c r="E156" s="71"/>
    </row>
    <row r="157" spans="2:5" s="8" customFormat="1" ht="12.75">
      <c r="B157" s="87"/>
      <c r="C157" s="30"/>
      <c r="D157" s="30"/>
      <c r="E157" s="71"/>
    </row>
    <row r="158" spans="2:5" s="8" customFormat="1" ht="12.75">
      <c r="B158" s="87"/>
      <c r="C158" s="30"/>
      <c r="D158" s="30"/>
      <c r="E158" s="71"/>
    </row>
    <row r="159" spans="2:5" s="8" customFormat="1" ht="12.75">
      <c r="B159" s="87"/>
      <c r="C159" s="30"/>
      <c r="D159" s="30"/>
      <c r="E159" s="71"/>
    </row>
    <row r="160" spans="2:5" s="8" customFormat="1" ht="12.75">
      <c r="B160" s="87"/>
      <c r="C160" s="30"/>
      <c r="D160" s="30"/>
      <c r="E160" s="71"/>
    </row>
    <row r="161" spans="2:5" s="8" customFormat="1" ht="12.75">
      <c r="B161" s="87"/>
      <c r="C161" s="30"/>
      <c r="D161" s="30"/>
      <c r="E161" s="71"/>
    </row>
    <row r="162" spans="2:5" s="8" customFormat="1" ht="12.75">
      <c r="B162" s="87"/>
      <c r="C162" s="30"/>
      <c r="D162" s="30"/>
      <c r="E162" s="71"/>
    </row>
    <row r="163" spans="2:5" s="8" customFormat="1" ht="12.75">
      <c r="B163" s="87"/>
      <c r="C163" s="30"/>
      <c r="D163" s="30"/>
      <c r="E163" s="71"/>
    </row>
    <row r="164" spans="2:5" s="8" customFormat="1" ht="12.75">
      <c r="B164" s="87"/>
      <c r="C164" s="30"/>
      <c r="D164" s="30"/>
      <c r="E164" s="71"/>
    </row>
    <row r="165" spans="2:5" s="8" customFormat="1" ht="12.75">
      <c r="B165" s="87"/>
      <c r="C165" s="30"/>
      <c r="D165" s="30"/>
      <c r="E165" s="71"/>
    </row>
    <row r="166" spans="2:5" s="8" customFormat="1" ht="12.75">
      <c r="B166" s="87"/>
      <c r="C166" s="30"/>
      <c r="D166" s="30"/>
      <c r="E166" s="71"/>
    </row>
    <row r="167" spans="2:5" s="8" customFormat="1" ht="12.75">
      <c r="B167" s="87"/>
      <c r="C167" s="30"/>
      <c r="D167" s="30"/>
      <c r="E167" s="71"/>
    </row>
    <row r="168" spans="2:5" s="8" customFormat="1" ht="12.75">
      <c r="B168" s="87"/>
      <c r="C168" s="30"/>
      <c r="D168" s="30"/>
      <c r="E168" s="71"/>
    </row>
    <row r="169" spans="2:5" s="8" customFormat="1" ht="12.75">
      <c r="B169" s="87"/>
      <c r="C169" s="30"/>
      <c r="D169" s="30"/>
      <c r="E169" s="71"/>
    </row>
    <row r="170" spans="2:5" s="8" customFormat="1" ht="12.75">
      <c r="B170" s="87"/>
      <c r="C170" s="30"/>
      <c r="D170" s="30"/>
      <c r="E170" s="71"/>
    </row>
    <row r="171" spans="2:5" s="8" customFormat="1" ht="12.75">
      <c r="B171" s="87"/>
      <c r="C171" s="30"/>
      <c r="D171" s="30"/>
      <c r="E171" s="71"/>
    </row>
    <row r="172" spans="2:5" s="8" customFormat="1" ht="12.75">
      <c r="B172" s="87"/>
      <c r="C172" s="30"/>
      <c r="D172" s="30"/>
      <c r="E172" s="71"/>
    </row>
    <row r="173" spans="2:5" s="8" customFormat="1" ht="12.75">
      <c r="B173" s="87"/>
      <c r="C173" s="30"/>
      <c r="D173" s="30"/>
      <c r="E173" s="71"/>
    </row>
    <row r="174" spans="2:5" s="8" customFormat="1" ht="12.75">
      <c r="B174" s="87"/>
      <c r="C174" s="30"/>
      <c r="D174" s="30"/>
      <c r="E174" s="71"/>
    </row>
    <row r="175" spans="2:5" s="8" customFormat="1" ht="12.75">
      <c r="B175" s="87"/>
      <c r="C175" s="30"/>
      <c r="D175" s="30"/>
      <c r="E175" s="71"/>
    </row>
    <row r="176" spans="2:5" s="8" customFormat="1" ht="12.75">
      <c r="B176" s="87"/>
      <c r="C176" s="30"/>
      <c r="D176" s="30"/>
      <c r="E176" s="71"/>
    </row>
    <row r="177" spans="2:5" s="8" customFormat="1" ht="12.75">
      <c r="B177" s="87"/>
      <c r="C177" s="30"/>
      <c r="D177" s="30"/>
      <c r="E177" s="71"/>
    </row>
    <row r="178" spans="2:5" s="8" customFormat="1" ht="12.75">
      <c r="B178" s="87"/>
      <c r="C178" s="30"/>
      <c r="D178" s="30"/>
      <c r="E178" s="71"/>
    </row>
    <row r="179" spans="2:5" s="8" customFormat="1" ht="12.75">
      <c r="B179" s="87"/>
      <c r="C179" s="30"/>
      <c r="D179" s="30"/>
      <c r="E179" s="71"/>
    </row>
    <row r="180" spans="2:5" s="8" customFormat="1" ht="12.75">
      <c r="B180" s="87"/>
      <c r="C180" s="30"/>
      <c r="D180" s="30"/>
      <c r="E180" s="71"/>
    </row>
    <row r="181" spans="2:5" s="8" customFormat="1" ht="12.75">
      <c r="B181" s="87"/>
      <c r="C181" s="30"/>
      <c r="D181" s="30"/>
      <c r="E181" s="71"/>
    </row>
    <row r="182" spans="2:5" s="8" customFormat="1" ht="12.75">
      <c r="B182" s="87"/>
      <c r="C182" s="30"/>
      <c r="D182" s="30"/>
      <c r="E182" s="71"/>
    </row>
    <row r="183" spans="2:5" s="8" customFormat="1" ht="12.75">
      <c r="B183" s="87"/>
      <c r="C183" s="30"/>
      <c r="D183" s="30"/>
      <c r="E183" s="71"/>
    </row>
    <row r="184" spans="2:5" s="8" customFormat="1" ht="12.75">
      <c r="B184" s="87"/>
      <c r="C184" s="30"/>
      <c r="D184" s="30"/>
      <c r="E184" s="71"/>
    </row>
    <row r="185" spans="2:5" s="8" customFormat="1" ht="12.75">
      <c r="B185" s="87"/>
      <c r="C185" s="30"/>
      <c r="D185" s="30"/>
      <c r="E185" s="71"/>
    </row>
    <row r="186" spans="2:5" s="8" customFormat="1" ht="12.75">
      <c r="B186" s="87"/>
      <c r="C186" s="30"/>
      <c r="D186" s="30"/>
      <c r="E186" s="71"/>
    </row>
    <row r="187" spans="2:5" s="8" customFormat="1" ht="12.75">
      <c r="B187" s="87"/>
      <c r="C187" s="30"/>
      <c r="D187" s="30"/>
      <c r="E187" s="71"/>
    </row>
    <row r="188" spans="2:5" s="8" customFormat="1" ht="12.75">
      <c r="B188" s="87"/>
      <c r="C188" s="30"/>
      <c r="D188" s="30"/>
      <c r="E188" s="71"/>
    </row>
    <row r="189" spans="2:5" s="8" customFormat="1" ht="12.75">
      <c r="B189" s="87"/>
      <c r="C189" s="30"/>
      <c r="D189" s="30"/>
      <c r="E189" s="71"/>
    </row>
    <row r="190" spans="2:5" s="8" customFormat="1" ht="12.75">
      <c r="B190" s="87"/>
      <c r="C190" s="30"/>
      <c r="D190" s="30"/>
      <c r="E190" s="71"/>
    </row>
    <row r="191" spans="2:5" s="8" customFormat="1" ht="12.75">
      <c r="B191" s="87"/>
      <c r="C191" s="30"/>
      <c r="D191" s="30"/>
      <c r="E191" s="71"/>
    </row>
    <row r="192" spans="2:5" s="8" customFormat="1" ht="12.75">
      <c r="B192" s="87"/>
      <c r="C192" s="30"/>
      <c r="D192" s="30"/>
      <c r="E192" s="71"/>
    </row>
    <row r="193" spans="2:5" s="8" customFormat="1" ht="12.75">
      <c r="B193" s="87"/>
      <c r="C193" s="30"/>
      <c r="D193" s="30"/>
      <c r="E193" s="71"/>
    </row>
    <row r="194" spans="2:5" s="8" customFormat="1" ht="12.75">
      <c r="B194" s="87"/>
      <c r="C194" s="30"/>
      <c r="D194" s="30"/>
      <c r="E194" s="71"/>
    </row>
    <row r="195" spans="2:5" s="8" customFormat="1" ht="12.75">
      <c r="B195" s="87"/>
      <c r="C195" s="30"/>
      <c r="D195" s="30"/>
      <c r="E195" s="71"/>
    </row>
    <row r="196" spans="2:5" s="8" customFormat="1" ht="12.75">
      <c r="B196" s="87"/>
      <c r="C196" s="30"/>
      <c r="D196" s="30"/>
      <c r="E196" s="71"/>
    </row>
    <row r="197" spans="2:5" s="8" customFormat="1" ht="12.75">
      <c r="B197" s="87"/>
      <c r="C197" s="30"/>
      <c r="D197" s="30"/>
      <c r="E197" s="71"/>
    </row>
    <row r="198" spans="2:5" s="8" customFormat="1" ht="12.75">
      <c r="B198" s="87"/>
      <c r="C198" s="30"/>
      <c r="D198" s="30"/>
      <c r="E198" s="71"/>
    </row>
    <row r="199" spans="2:5" s="8" customFormat="1" ht="12.75">
      <c r="B199" s="87"/>
      <c r="C199" s="30"/>
      <c r="D199" s="30"/>
      <c r="E199" s="71"/>
    </row>
    <row r="200" spans="2:5" s="8" customFormat="1" ht="12.75">
      <c r="B200" s="87"/>
      <c r="C200" s="30"/>
      <c r="D200" s="30"/>
      <c r="E200" s="71"/>
    </row>
    <row r="201" spans="2:5" s="8" customFormat="1" ht="12.75">
      <c r="B201" s="87"/>
      <c r="C201" s="30"/>
      <c r="D201" s="30"/>
      <c r="E201" s="71"/>
    </row>
    <row r="202" spans="2:5" s="8" customFormat="1" ht="12.75">
      <c r="B202" s="87"/>
      <c r="C202" s="30"/>
      <c r="D202" s="30"/>
      <c r="E202" s="71"/>
    </row>
    <row r="203" spans="2:5" s="8" customFormat="1" ht="12.75">
      <c r="B203" s="87"/>
      <c r="C203" s="30"/>
      <c r="D203" s="30"/>
      <c r="E203" s="71"/>
    </row>
    <row r="204" spans="2:5" s="8" customFormat="1" ht="12.75">
      <c r="B204" s="87"/>
      <c r="C204" s="30"/>
      <c r="D204" s="30"/>
      <c r="E204" s="71"/>
    </row>
    <row r="205" spans="2:5" s="8" customFormat="1" ht="12.75">
      <c r="B205" s="87"/>
      <c r="C205" s="30"/>
      <c r="D205" s="30"/>
      <c r="E205" s="71"/>
    </row>
    <row r="206" spans="2:5" s="8" customFormat="1" ht="12.75">
      <c r="B206" s="87"/>
      <c r="C206" s="30"/>
      <c r="D206" s="30"/>
      <c r="E206" s="71"/>
    </row>
    <row r="207" spans="2:5" s="8" customFormat="1" ht="12.75">
      <c r="B207" s="87"/>
      <c r="C207" s="30"/>
      <c r="D207" s="30"/>
      <c r="E207" s="71"/>
    </row>
    <row r="208" spans="2:5" s="8" customFormat="1" ht="12.75">
      <c r="B208" s="87"/>
      <c r="C208" s="30"/>
      <c r="D208" s="30"/>
      <c r="E208" s="71"/>
    </row>
    <row r="209" spans="2:5" s="8" customFormat="1" ht="12.75">
      <c r="B209" s="87"/>
      <c r="C209" s="30"/>
      <c r="D209" s="30"/>
      <c r="E209" s="71"/>
    </row>
    <row r="210" spans="2:5" s="8" customFormat="1" ht="12.75">
      <c r="B210" s="87"/>
      <c r="C210" s="30"/>
      <c r="D210" s="30"/>
      <c r="E210" s="71"/>
    </row>
    <row r="211" spans="2:5" s="8" customFormat="1" ht="12.75">
      <c r="B211" s="87"/>
      <c r="C211" s="30"/>
      <c r="D211" s="30"/>
      <c r="E211" s="71"/>
    </row>
    <row r="212" spans="2:5" s="8" customFormat="1" ht="12.75">
      <c r="B212" s="87"/>
      <c r="C212" s="30"/>
      <c r="D212" s="30"/>
      <c r="E212" s="71"/>
    </row>
    <row r="213" spans="2:5" s="8" customFormat="1" ht="12.75">
      <c r="B213" s="87"/>
      <c r="C213" s="30"/>
      <c r="D213" s="30"/>
      <c r="E213" s="71"/>
    </row>
    <row r="214" spans="2:5" s="8" customFormat="1" ht="12.75">
      <c r="B214" s="87"/>
      <c r="C214" s="30"/>
      <c r="D214" s="30"/>
      <c r="E214" s="71"/>
    </row>
    <row r="215" spans="2:5" s="8" customFormat="1" ht="12.75">
      <c r="B215" s="87"/>
      <c r="C215" s="30"/>
      <c r="D215" s="30"/>
      <c r="E215" s="71"/>
    </row>
    <row r="216" spans="2:5" s="8" customFormat="1" ht="12.75">
      <c r="B216" s="87"/>
      <c r="C216" s="30"/>
      <c r="D216" s="30"/>
      <c r="E216" s="71"/>
    </row>
    <row r="217" spans="2:5" s="8" customFormat="1" ht="12.75">
      <c r="B217" s="87"/>
      <c r="C217" s="30"/>
      <c r="D217" s="30"/>
      <c r="E217" s="71"/>
    </row>
    <row r="218" spans="2:5" s="8" customFormat="1" ht="12.75">
      <c r="B218" s="87"/>
      <c r="C218" s="30"/>
      <c r="D218" s="30"/>
      <c r="E218" s="71"/>
    </row>
    <row r="219" spans="2:5" s="8" customFormat="1" ht="12.75">
      <c r="B219" s="87"/>
      <c r="C219" s="30"/>
      <c r="D219" s="30"/>
      <c r="E219" s="71"/>
    </row>
    <row r="220" spans="2:5" s="8" customFormat="1" ht="12.75">
      <c r="B220" s="87"/>
      <c r="C220" s="30"/>
      <c r="D220" s="30"/>
      <c r="E220" s="71"/>
    </row>
    <row r="221" spans="2:5" s="8" customFormat="1" ht="12.75">
      <c r="B221" s="87"/>
      <c r="C221" s="30"/>
      <c r="D221" s="30"/>
      <c r="E221" s="71"/>
    </row>
    <row r="222" spans="2:5" s="8" customFormat="1" ht="12.75">
      <c r="B222" s="87"/>
      <c r="C222" s="30"/>
      <c r="D222" s="30"/>
      <c r="E222" s="71"/>
    </row>
    <row r="223" spans="2:5" s="8" customFormat="1" ht="12.75">
      <c r="B223" s="87"/>
      <c r="C223" s="30"/>
      <c r="D223" s="30"/>
      <c r="E223" s="71"/>
    </row>
    <row r="224" spans="2:5" s="8" customFormat="1" ht="12.75">
      <c r="B224" s="87"/>
      <c r="C224" s="30"/>
      <c r="D224" s="30"/>
      <c r="E224" s="71"/>
    </row>
    <row r="225" spans="2:5" s="8" customFormat="1" ht="12.75">
      <c r="B225" s="87"/>
      <c r="C225" s="30"/>
      <c r="D225" s="30"/>
      <c r="E225" s="71"/>
    </row>
    <row r="226" spans="2:5" s="8" customFormat="1" ht="12.75">
      <c r="B226" s="87"/>
      <c r="C226" s="30"/>
      <c r="D226" s="30"/>
      <c r="E226" s="71"/>
    </row>
    <row r="227" spans="2:5" s="8" customFormat="1" ht="12.75">
      <c r="B227" s="87"/>
      <c r="C227" s="30"/>
      <c r="D227" s="30"/>
      <c r="E227" s="71"/>
    </row>
    <row r="228" spans="2:5" s="8" customFormat="1" ht="12.75">
      <c r="B228" s="87"/>
      <c r="C228" s="30"/>
      <c r="D228" s="30"/>
      <c r="E228" s="71"/>
    </row>
    <row r="229" spans="2:5" s="8" customFormat="1" ht="12.75">
      <c r="B229" s="87"/>
      <c r="C229" s="30"/>
      <c r="D229" s="30"/>
      <c r="E229" s="71"/>
    </row>
    <row r="230" spans="2:5" s="8" customFormat="1" ht="12.75">
      <c r="B230" s="87"/>
      <c r="C230" s="30"/>
      <c r="D230" s="30"/>
      <c r="E230" s="71"/>
    </row>
    <row r="231" spans="2:5" s="8" customFormat="1" ht="12.75">
      <c r="B231" s="87"/>
      <c r="C231" s="30"/>
      <c r="D231" s="30"/>
      <c r="E231" s="71"/>
    </row>
    <row r="232" spans="2:5" s="8" customFormat="1" ht="12.75">
      <c r="B232" s="87"/>
      <c r="C232" s="30"/>
      <c r="D232" s="30"/>
      <c r="E232" s="71"/>
    </row>
    <row r="233" spans="2:5" s="8" customFormat="1" ht="12.75">
      <c r="B233" s="87"/>
      <c r="C233" s="30"/>
      <c r="D233" s="30"/>
      <c r="E233" s="71"/>
    </row>
    <row r="234" spans="2:5" s="8" customFormat="1" ht="12.75">
      <c r="B234" s="87"/>
      <c r="C234" s="30"/>
      <c r="D234" s="30"/>
      <c r="E234" s="71"/>
    </row>
    <row r="235" spans="2:5" s="8" customFormat="1" ht="12.75">
      <c r="B235" s="87"/>
      <c r="C235" s="30"/>
      <c r="D235" s="30"/>
      <c r="E235" s="71"/>
    </row>
    <row r="236" spans="2:5" s="8" customFormat="1" ht="12.75">
      <c r="B236" s="87"/>
      <c r="C236" s="30"/>
      <c r="D236" s="30"/>
      <c r="E236" s="71"/>
    </row>
    <row r="237" spans="2:5" s="8" customFormat="1" ht="12.75">
      <c r="B237" s="87"/>
      <c r="C237" s="30"/>
      <c r="D237" s="30"/>
      <c r="E237" s="71"/>
    </row>
    <row r="238" spans="2:5" s="8" customFormat="1" ht="12.75">
      <c r="B238" s="87"/>
      <c r="C238" s="30"/>
      <c r="D238" s="30"/>
      <c r="E238" s="71"/>
    </row>
    <row r="239" spans="2:5" s="8" customFormat="1" ht="12.75">
      <c r="B239" s="87"/>
      <c r="C239" s="30"/>
      <c r="D239" s="30"/>
      <c r="E239" s="71"/>
    </row>
    <row r="240" spans="2:5" s="8" customFormat="1" ht="12.75">
      <c r="B240" s="87"/>
      <c r="C240" s="30"/>
      <c r="D240" s="30"/>
      <c r="E240" s="71"/>
    </row>
    <row r="241" spans="2:5" s="8" customFormat="1" ht="12.75">
      <c r="B241" s="87"/>
      <c r="C241" s="30"/>
      <c r="D241" s="30"/>
      <c r="E241" s="71"/>
    </row>
    <row r="242" spans="2:5" s="8" customFormat="1" ht="12.75">
      <c r="B242" s="87"/>
      <c r="C242" s="30"/>
      <c r="D242" s="30"/>
      <c r="E242" s="71"/>
    </row>
    <row r="243" spans="2:5" s="8" customFormat="1" ht="12.75">
      <c r="B243" s="87"/>
      <c r="C243" s="30"/>
      <c r="D243" s="30"/>
      <c r="E243" s="71"/>
    </row>
    <row r="244" spans="2:5" s="8" customFormat="1" ht="12.75">
      <c r="B244" s="87"/>
      <c r="C244" s="30"/>
      <c r="D244" s="30"/>
      <c r="E244" s="71"/>
    </row>
    <row r="245" spans="2:5" s="8" customFormat="1" ht="12.75">
      <c r="B245" s="87"/>
      <c r="C245" s="30"/>
      <c r="D245" s="30"/>
      <c r="E245" s="71"/>
    </row>
    <row r="246" spans="2:5" s="8" customFormat="1" ht="12.75">
      <c r="B246" s="87"/>
      <c r="C246" s="30"/>
      <c r="D246" s="30"/>
      <c r="E246" s="71"/>
    </row>
    <row r="247" spans="2:5" s="8" customFormat="1" ht="12.75">
      <c r="B247" s="87"/>
      <c r="C247" s="30"/>
      <c r="D247" s="30"/>
      <c r="E247" s="71"/>
    </row>
    <row r="248" spans="2:5" s="8" customFormat="1" ht="12.75">
      <c r="B248" s="87"/>
      <c r="C248" s="30"/>
      <c r="D248" s="30"/>
      <c r="E248" s="71"/>
    </row>
    <row r="249" spans="2:5" s="8" customFormat="1" ht="12.75">
      <c r="B249" s="87"/>
      <c r="C249" s="30"/>
      <c r="D249" s="30"/>
      <c r="E249" s="71"/>
    </row>
    <row r="250" spans="2:5" s="8" customFormat="1" ht="12.75">
      <c r="B250" s="87"/>
      <c r="C250" s="30"/>
      <c r="D250" s="30"/>
      <c r="E250" s="71"/>
    </row>
    <row r="251" spans="2:5" s="8" customFormat="1" ht="12.75">
      <c r="B251" s="87"/>
      <c r="C251" s="30"/>
      <c r="D251" s="30"/>
      <c r="E251" s="71"/>
    </row>
    <row r="252" spans="2:5" s="8" customFormat="1" ht="12.75">
      <c r="B252" s="87"/>
      <c r="C252" s="30"/>
      <c r="D252" s="30"/>
      <c r="E252" s="71"/>
    </row>
    <row r="253" spans="2:5" s="8" customFormat="1" ht="12.75">
      <c r="B253" s="87"/>
      <c r="C253" s="30"/>
      <c r="D253" s="30"/>
      <c r="E253" s="71"/>
    </row>
    <row r="254" spans="2:5" s="8" customFormat="1" ht="12.75">
      <c r="B254" s="87"/>
      <c r="C254" s="30"/>
      <c r="D254" s="30"/>
      <c r="E254" s="71"/>
    </row>
    <row r="255" spans="2:5" s="8" customFormat="1" ht="12.75">
      <c r="B255" s="87"/>
      <c r="C255" s="30"/>
      <c r="D255" s="30"/>
      <c r="E255" s="71"/>
    </row>
    <row r="256" spans="2:5" s="8" customFormat="1" ht="12.75">
      <c r="B256" s="87"/>
      <c r="C256" s="30"/>
      <c r="D256" s="30"/>
      <c r="E256" s="71"/>
    </row>
    <row r="257" spans="2:5" s="8" customFormat="1" ht="12.75">
      <c r="B257" s="87"/>
      <c r="C257" s="30"/>
      <c r="D257" s="30"/>
      <c r="E257" s="71"/>
    </row>
    <row r="258" spans="2:5" s="8" customFormat="1" ht="12.75">
      <c r="B258" s="87"/>
      <c r="C258" s="30"/>
      <c r="D258" s="30"/>
      <c r="E258" s="71"/>
    </row>
    <row r="259" spans="2:5" s="8" customFormat="1" ht="12.75">
      <c r="B259" s="87"/>
      <c r="C259" s="30"/>
      <c r="D259" s="30"/>
      <c r="E259" s="71"/>
    </row>
    <row r="260" spans="2:5" s="8" customFormat="1" ht="12.75">
      <c r="B260" s="87"/>
      <c r="C260" s="30"/>
      <c r="D260" s="30"/>
      <c r="E260" s="71"/>
    </row>
    <row r="261" spans="2:5" s="8" customFormat="1" ht="12.75">
      <c r="B261" s="87"/>
      <c r="C261" s="30"/>
      <c r="D261" s="30"/>
      <c r="E261" s="71"/>
    </row>
    <row r="262" spans="2:5" s="8" customFormat="1" ht="12.75">
      <c r="B262" s="87"/>
      <c r="C262" s="30"/>
      <c r="D262" s="30"/>
      <c r="E262" s="71"/>
    </row>
    <row r="263" spans="2:5" s="8" customFormat="1" ht="12.75">
      <c r="B263" s="87"/>
      <c r="C263" s="30"/>
      <c r="D263" s="30"/>
      <c r="E263" s="71"/>
    </row>
    <row r="264" spans="2:5" s="8" customFormat="1" ht="12.75">
      <c r="B264" s="87"/>
      <c r="C264" s="30"/>
      <c r="D264" s="30"/>
      <c r="E264" s="71"/>
    </row>
    <row r="265" spans="2:5" s="8" customFormat="1" ht="12.75">
      <c r="B265" s="87"/>
      <c r="C265" s="30"/>
      <c r="D265" s="30"/>
      <c r="E265" s="71"/>
    </row>
    <row r="266" spans="2:5" s="8" customFormat="1" ht="12.75">
      <c r="B266" s="87"/>
      <c r="C266" s="30"/>
      <c r="D266" s="30"/>
      <c r="E266" s="71"/>
    </row>
    <row r="267" spans="2:5" s="8" customFormat="1" ht="12.75">
      <c r="B267" s="87"/>
      <c r="C267" s="30"/>
      <c r="D267" s="30"/>
      <c r="E267" s="71"/>
    </row>
    <row r="268" spans="2:5" s="8" customFormat="1" ht="12.75">
      <c r="B268" s="87"/>
      <c r="C268" s="30"/>
      <c r="D268" s="30"/>
      <c r="E268" s="71"/>
    </row>
    <row r="269" spans="2:5" s="8" customFormat="1" ht="12.75">
      <c r="B269" s="87"/>
      <c r="C269" s="30"/>
      <c r="D269" s="30"/>
      <c r="E269" s="71"/>
    </row>
    <row r="270" spans="2:5" s="8" customFormat="1" ht="12.75">
      <c r="B270" s="87"/>
      <c r="C270" s="30"/>
      <c r="D270" s="30"/>
      <c r="E270" s="71"/>
    </row>
    <row r="271" spans="2:5" s="8" customFormat="1" ht="12.75">
      <c r="B271" s="87"/>
      <c r="C271" s="30"/>
      <c r="D271" s="30"/>
      <c r="E271" s="71"/>
    </row>
    <row r="272" spans="2:5" s="8" customFormat="1" ht="12.75">
      <c r="B272" s="87"/>
      <c r="C272" s="30"/>
      <c r="D272" s="30"/>
      <c r="E272" s="71"/>
    </row>
    <row r="273" spans="2:5" s="8" customFormat="1" ht="12.75">
      <c r="B273" s="87"/>
      <c r="C273" s="30"/>
      <c r="D273" s="30"/>
      <c r="E273" s="71"/>
    </row>
    <row r="274" spans="2:5" s="8" customFormat="1" ht="12.75">
      <c r="B274" s="87"/>
      <c r="C274" s="30"/>
      <c r="D274" s="30"/>
      <c r="E274" s="71"/>
    </row>
    <row r="275" spans="2:5" s="8" customFormat="1" ht="12.75">
      <c r="B275" s="87"/>
      <c r="C275" s="30"/>
      <c r="D275" s="30"/>
      <c r="E275" s="71"/>
    </row>
    <row r="276" spans="2:5" s="8" customFormat="1" ht="12.75">
      <c r="B276" s="87"/>
      <c r="C276" s="30"/>
      <c r="D276" s="30"/>
      <c r="E276" s="71"/>
    </row>
    <row r="277" spans="2:5" s="8" customFormat="1" ht="12.75">
      <c r="B277" s="87"/>
      <c r="C277" s="30"/>
      <c r="D277" s="30"/>
      <c r="E277" s="71"/>
    </row>
    <row r="278" spans="2:5" s="8" customFormat="1" ht="12.75">
      <c r="B278" s="87"/>
      <c r="C278" s="30"/>
      <c r="D278" s="30"/>
      <c r="E278" s="71"/>
    </row>
    <row r="279" spans="2:5" s="8" customFormat="1" ht="12.75">
      <c r="B279" s="87"/>
      <c r="C279" s="30"/>
      <c r="D279" s="30"/>
      <c r="E279" s="71"/>
    </row>
    <row r="280" spans="2:5" s="8" customFormat="1" ht="12.75">
      <c r="B280" s="87"/>
      <c r="C280" s="30"/>
      <c r="D280" s="30"/>
      <c r="E280" s="71"/>
    </row>
    <row r="281" spans="2:5" s="8" customFormat="1" ht="12.75">
      <c r="B281" s="87"/>
      <c r="C281" s="30"/>
      <c r="D281" s="30"/>
      <c r="E281" s="71"/>
    </row>
    <row r="282" spans="2:5" s="8" customFormat="1" ht="12.75">
      <c r="B282" s="87"/>
      <c r="C282" s="30"/>
      <c r="D282" s="30"/>
      <c r="E282" s="71"/>
    </row>
    <row r="283" spans="2:5" s="8" customFormat="1" ht="12.75">
      <c r="B283" s="87"/>
      <c r="C283" s="30"/>
      <c r="D283" s="30"/>
      <c r="E283" s="71"/>
    </row>
    <row r="284" spans="2:5" s="8" customFormat="1" ht="12.75">
      <c r="B284" s="87"/>
      <c r="C284" s="30"/>
      <c r="D284" s="30"/>
      <c r="E284" s="71"/>
    </row>
    <row r="285" spans="2:5" s="8" customFormat="1" ht="12.75">
      <c r="B285" s="87"/>
      <c r="C285" s="30"/>
      <c r="D285" s="30"/>
      <c r="E285" s="71"/>
    </row>
    <row r="286" spans="2:5" s="8" customFormat="1" ht="12.75">
      <c r="B286" s="87"/>
      <c r="C286" s="30"/>
      <c r="D286" s="30"/>
      <c r="E286" s="71"/>
    </row>
    <row r="287" spans="2:5" s="8" customFormat="1" ht="12.75">
      <c r="B287" s="87"/>
      <c r="C287" s="30"/>
      <c r="D287" s="30"/>
      <c r="E287" s="71"/>
    </row>
    <row r="288" spans="2:5" s="8" customFormat="1" ht="12.75">
      <c r="B288" s="87"/>
      <c r="C288" s="30"/>
      <c r="D288" s="30"/>
      <c r="E288" s="71"/>
    </row>
    <row r="289" spans="2:5" s="8" customFormat="1" ht="12.75">
      <c r="B289" s="87"/>
      <c r="C289" s="30"/>
      <c r="D289" s="30"/>
      <c r="E289" s="71"/>
    </row>
    <row r="290" spans="2:5" s="8" customFormat="1" ht="12.75">
      <c r="B290" s="87"/>
      <c r="C290" s="30"/>
      <c r="D290" s="30"/>
      <c r="E290" s="71"/>
    </row>
    <row r="291" spans="2:5" s="8" customFormat="1" ht="12.75">
      <c r="B291" s="87"/>
      <c r="C291" s="30"/>
      <c r="D291" s="30"/>
      <c r="E291" s="71"/>
    </row>
    <row r="292" spans="2:5" s="8" customFormat="1" ht="12.75">
      <c r="B292" s="87"/>
      <c r="C292" s="30"/>
      <c r="D292" s="30"/>
      <c r="E292" s="71"/>
    </row>
    <row r="293" spans="2:5" s="8" customFormat="1" ht="12.75">
      <c r="B293" s="87"/>
      <c r="C293" s="30"/>
      <c r="D293" s="30"/>
      <c r="E293" s="71"/>
    </row>
    <row r="294" spans="2:5" s="8" customFormat="1" ht="12.75">
      <c r="B294" s="87"/>
      <c r="C294" s="30"/>
      <c r="D294" s="30"/>
      <c r="E294" s="71"/>
    </row>
    <row r="295" spans="2:5" s="8" customFormat="1" ht="12.75">
      <c r="B295" s="87"/>
      <c r="C295" s="30"/>
      <c r="D295" s="30"/>
      <c r="E295" s="71"/>
    </row>
    <row r="296" spans="2:5" s="8" customFormat="1" ht="12.75">
      <c r="B296" s="87"/>
      <c r="C296" s="30"/>
      <c r="D296" s="30"/>
      <c r="E296" s="71"/>
    </row>
    <row r="297" spans="2:5" s="8" customFormat="1" ht="12.75">
      <c r="B297" s="87"/>
      <c r="C297" s="30"/>
      <c r="D297" s="30"/>
      <c r="E297" s="71"/>
    </row>
    <row r="298" spans="2:5" s="8" customFormat="1" ht="12.75">
      <c r="B298" s="87"/>
      <c r="C298" s="30"/>
      <c r="D298" s="30"/>
      <c r="E298" s="71"/>
    </row>
    <row r="299" spans="2:5" s="8" customFormat="1" ht="12.75">
      <c r="B299" s="87"/>
      <c r="C299" s="30"/>
      <c r="D299" s="30"/>
      <c r="E299" s="71"/>
    </row>
    <row r="300" spans="2:5" s="8" customFormat="1" ht="12.75">
      <c r="B300" s="87"/>
      <c r="C300" s="30"/>
      <c r="D300" s="30"/>
      <c r="E300" s="71"/>
    </row>
    <row r="301" spans="2:5" s="8" customFormat="1" ht="12.75">
      <c r="B301" s="87"/>
      <c r="C301" s="30"/>
      <c r="D301" s="30"/>
      <c r="E301" s="71"/>
    </row>
    <row r="302" spans="2:5" s="8" customFormat="1" ht="12.75">
      <c r="B302" s="87"/>
      <c r="C302" s="30"/>
      <c r="D302" s="30"/>
      <c r="E302" s="71"/>
    </row>
    <row r="303" spans="2:5" s="8" customFormat="1" ht="12.75">
      <c r="B303" s="87"/>
      <c r="C303" s="30"/>
      <c r="D303" s="30"/>
      <c r="E303" s="71"/>
    </row>
    <row r="304" spans="2:5" s="8" customFormat="1" ht="12.75">
      <c r="B304" s="87"/>
      <c r="C304" s="30"/>
      <c r="D304" s="30"/>
      <c r="E304" s="71"/>
    </row>
    <row r="305" spans="2:5" s="8" customFormat="1" ht="12.75">
      <c r="B305" s="87"/>
      <c r="C305" s="30"/>
      <c r="D305" s="30"/>
      <c r="E305" s="71"/>
    </row>
    <row r="306" spans="2:5" s="8" customFormat="1" ht="12.75">
      <c r="B306" s="87"/>
      <c r="C306" s="30"/>
      <c r="D306" s="30"/>
      <c r="E306" s="71"/>
    </row>
    <row r="307" spans="2:5" s="8" customFormat="1" ht="12.75">
      <c r="B307" s="87"/>
      <c r="C307" s="30"/>
      <c r="D307" s="30"/>
      <c r="E307" s="71"/>
    </row>
    <row r="308" spans="2:5" s="8" customFormat="1" ht="12.75">
      <c r="B308" s="87"/>
      <c r="C308" s="30"/>
      <c r="D308" s="30"/>
      <c r="E308" s="71"/>
    </row>
    <row r="309" spans="2:5" s="8" customFormat="1" ht="12.75">
      <c r="B309" s="87"/>
      <c r="C309" s="30"/>
      <c r="D309" s="30"/>
      <c r="E309" s="71"/>
    </row>
    <row r="310" spans="2:5" s="8" customFormat="1" ht="12.75">
      <c r="B310" s="87"/>
      <c r="C310" s="30"/>
      <c r="D310" s="30"/>
      <c r="E310" s="71"/>
    </row>
    <row r="311" spans="2:5" s="8" customFormat="1" ht="12.75">
      <c r="B311" s="87"/>
      <c r="C311" s="30"/>
      <c r="D311" s="30"/>
      <c r="E311" s="71"/>
    </row>
    <row r="312" spans="2:5" s="8" customFormat="1" ht="12.75">
      <c r="B312" s="87"/>
      <c r="C312" s="30"/>
      <c r="D312" s="30"/>
      <c r="E312" s="71"/>
    </row>
    <row r="313" spans="2:5" s="8" customFormat="1" ht="12.75">
      <c r="B313" s="87"/>
      <c r="C313" s="30"/>
      <c r="D313" s="30"/>
      <c r="E313" s="71"/>
    </row>
    <row r="314" spans="2:5" s="8" customFormat="1" ht="12.75">
      <c r="B314" s="87"/>
      <c r="C314" s="30"/>
      <c r="D314" s="30"/>
      <c r="E314" s="71"/>
    </row>
    <row r="315" spans="2:5" s="8" customFormat="1" ht="12.75">
      <c r="B315" s="87"/>
      <c r="C315" s="30"/>
      <c r="D315" s="30"/>
      <c r="E315" s="71"/>
    </row>
    <row r="316" spans="2:5" s="8" customFormat="1" ht="12.75">
      <c r="B316" s="87"/>
      <c r="C316" s="30"/>
      <c r="D316" s="30"/>
      <c r="E316" s="71"/>
    </row>
    <row r="317" spans="2:5" s="8" customFormat="1" ht="12.75">
      <c r="B317" s="87"/>
      <c r="C317" s="30"/>
      <c r="D317" s="30"/>
      <c r="E317" s="71"/>
    </row>
    <row r="318" spans="2:5" s="8" customFormat="1" ht="12.75">
      <c r="B318" s="87"/>
      <c r="C318" s="30"/>
      <c r="D318" s="30"/>
      <c r="E318" s="71"/>
    </row>
    <row r="319" spans="2:5" s="8" customFormat="1" ht="12.75">
      <c r="B319" s="87"/>
      <c r="C319" s="30"/>
      <c r="D319" s="30"/>
      <c r="E319" s="71"/>
    </row>
    <row r="320" spans="2:5" s="8" customFormat="1" ht="12.75">
      <c r="B320" s="87"/>
      <c r="C320" s="30"/>
      <c r="D320" s="30"/>
      <c r="E320" s="71"/>
    </row>
    <row r="321" spans="2:5" s="8" customFormat="1" ht="12.75">
      <c r="B321" s="87"/>
      <c r="C321" s="30"/>
      <c r="D321" s="30"/>
      <c r="E321" s="71"/>
    </row>
    <row r="322" spans="2:5" s="8" customFormat="1" ht="12.75">
      <c r="B322" s="87"/>
      <c r="C322" s="30"/>
      <c r="D322" s="30"/>
      <c r="E322" s="71"/>
    </row>
    <row r="323" spans="2:5" s="8" customFormat="1" ht="12.75">
      <c r="B323" s="87"/>
      <c r="C323" s="30"/>
      <c r="D323" s="30"/>
      <c r="E323" s="71"/>
    </row>
    <row r="324" spans="2:5" s="8" customFormat="1" ht="12.75">
      <c r="B324" s="87"/>
      <c r="C324" s="30"/>
      <c r="D324" s="30"/>
      <c r="E324" s="71"/>
    </row>
    <row r="325" spans="2:5" s="8" customFormat="1" ht="12.75">
      <c r="B325" s="87"/>
      <c r="C325" s="30"/>
      <c r="D325" s="30"/>
      <c r="E325" s="71"/>
    </row>
    <row r="326" spans="2:5" s="8" customFormat="1" ht="12.75">
      <c r="B326" s="87"/>
      <c r="C326" s="30"/>
      <c r="D326" s="30"/>
      <c r="E326" s="71"/>
    </row>
    <row r="327" spans="2:5" s="8" customFormat="1" ht="12.75">
      <c r="B327" s="87"/>
      <c r="C327" s="30"/>
      <c r="D327" s="30"/>
      <c r="E327" s="71"/>
    </row>
    <row r="328" spans="2:5" s="8" customFormat="1" ht="12.75">
      <c r="B328" s="87"/>
      <c r="C328" s="30"/>
      <c r="D328" s="30"/>
      <c r="E328" s="71"/>
    </row>
    <row r="329" spans="2:5" s="8" customFormat="1" ht="12.75">
      <c r="B329" s="87"/>
      <c r="C329" s="30"/>
      <c r="D329" s="30"/>
      <c r="E329" s="71"/>
    </row>
    <row r="330" spans="2:5" s="8" customFormat="1" ht="12.75">
      <c r="B330" s="87"/>
      <c r="C330" s="30"/>
      <c r="D330" s="30"/>
      <c r="E330" s="71"/>
    </row>
    <row r="331" spans="2:5" s="8" customFormat="1" ht="12.75">
      <c r="B331" s="87"/>
      <c r="C331" s="30"/>
      <c r="D331" s="30"/>
      <c r="E331" s="71"/>
    </row>
    <row r="332" spans="2:5" s="8" customFormat="1" ht="12.75">
      <c r="B332" s="87"/>
      <c r="C332" s="30"/>
      <c r="D332" s="30"/>
      <c r="E332" s="71"/>
    </row>
    <row r="333" spans="2:5" s="8" customFormat="1" ht="12.75">
      <c r="B333" s="87"/>
      <c r="C333" s="30"/>
      <c r="D333" s="30"/>
      <c r="E333" s="71"/>
    </row>
    <row r="334" spans="2:5" s="8" customFormat="1" ht="12.75">
      <c r="B334" s="87"/>
      <c r="C334" s="30"/>
      <c r="D334" s="30"/>
      <c r="E334" s="71"/>
    </row>
    <row r="335" spans="2:5" s="8" customFormat="1" ht="12.75">
      <c r="B335" s="87"/>
      <c r="C335" s="30"/>
      <c r="D335" s="30"/>
      <c r="E335" s="71"/>
    </row>
    <row r="336" spans="2:5" s="8" customFormat="1" ht="12.75">
      <c r="B336" s="87"/>
      <c r="C336" s="30"/>
      <c r="D336" s="30"/>
      <c r="E336" s="71"/>
    </row>
    <row r="337" spans="2:5" s="8" customFormat="1" ht="12.75">
      <c r="B337" s="87"/>
      <c r="C337" s="30"/>
      <c r="D337" s="30"/>
      <c r="E337" s="71"/>
    </row>
    <row r="338" spans="2:5" s="8" customFormat="1" ht="12.75">
      <c r="B338" s="87"/>
      <c r="C338" s="30"/>
      <c r="D338" s="30"/>
      <c r="E338" s="71"/>
    </row>
    <row r="339" spans="2:5" s="8" customFormat="1" ht="12.75">
      <c r="B339" s="87"/>
      <c r="C339" s="30"/>
      <c r="D339" s="30"/>
      <c r="E339" s="71"/>
    </row>
    <row r="340" spans="2:5" s="8" customFormat="1" ht="12.75">
      <c r="B340" s="87"/>
      <c r="C340" s="30"/>
      <c r="D340" s="30"/>
      <c r="E340" s="71"/>
    </row>
    <row r="341" spans="2:5" s="8" customFormat="1" ht="12.75">
      <c r="B341" s="87"/>
      <c r="C341" s="30"/>
      <c r="D341" s="30"/>
      <c r="E341" s="71"/>
    </row>
    <row r="342" spans="2:5" s="8" customFormat="1" ht="12.75">
      <c r="B342" s="87"/>
      <c r="C342" s="30"/>
      <c r="D342" s="30"/>
      <c r="E342" s="71"/>
    </row>
    <row r="343" spans="2:5" s="8" customFormat="1" ht="12.75">
      <c r="B343" s="87"/>
      <c r="C343" s="30"/>
      <c r="D343" s="30"/>
      <c r="E343" s="71"/>
    </row>
    <row r="344" spans="2:5" s="8" customFormat="1" ht="12.75">
      <c r="B344" s="87"/>
      <c r="C344" s="30"/>
      <c r="D344" s="30"/>
      <c r="E344" s="71"/>
    </row>
    <row r="345" spans="2:5" s="8" customFormat="1" ht="12.75">
      <c r="B345" s="87"/>
      <c r="C345" s="30"/>
      <c r="D345" s="30"/>
      <c r="E345" s="71"/>
    </row>
    <row r="346" spans="2:5" s="8" customFormat="1" ht="12.75">
      <c r="B346" s="87"/>
      <c r="C346" s="30"/>
      <c r="D346" s="30"/>
      <c r="E346" s="71"/>
    </row>
    <row r="347" spans="2:5" s="8" customFormat="1" ht="12.75">
      <c r="B347" s="87"/>
      <c r="C347" s="30"/>
      <c r="D347" s="30"/>
      <c r="E347" s="71"/>
    </row>
    <row r="348" spans="2:5" s="8" customFormat="1" ht="12.75">
      <c r="B348" s="87"/>
      <c r="C348" s="30"/>
      <c r="D348" s="30"/>
      <c r="E348" s="71"/>
    </row>
    <row r="349" spans="2:5" s="8" customFormat="1" ht="12.75">
      <c r="B349" s="87"/>
      <c r="C349" s="30"/>
      <c r="D349" s="30"/>
      <c r="E349" s="71"/>
    </row>
    <row r="350" spans="2:5" s="8" customFormat="1" ht="12.75">
      <c r="B350" s="87"/>
      <c r="C350" s="30"/>
      <c r="D350" s="30"/>
      <c r="E350" s="71"/>
    </row>
    <row r="351" spans="2:5" s="8" customFormat="1" ht="12.75">
      <c r="B351" s="87"/>
      <c r="C351" s="30"/>
      <c r="D351" s="30"/>
      <c r="E351" s="71"/>
    </row>
    <row r="352" spans="2:5" s="8" customFormat="1" ht="12.75">
      <c r="B352" s="87"/>
      <c r="C352" s="30"/>
      <c r="D352" s="30"/>
      <c r="E352" s="71"/>
    </row>
    <row r="353" spans="2:5" s="8" customFormat="1" ht="12.75">
      <c r="B353" s="87"/>
      <c r="C353" s="30"/>
      <c r="D353" s="30"/>
      <c r="E353" s="71"/>
    </row>
    <row r="354" spans="2:5" s="8" customFormat="1" ht="12.75">
      <c r="B354" s="87"/>
      <c r="C354" s="30"/>
      <c r="D354" s="30"/>
      <c r="E354" s="71"/>
    </row>
    <row r="355" spans="2:5" s="8" customFormat="1" ht="12.75">
      <c r="B355" s="87"/>
      <c r="C355" s="30"/>
      <c r="D355" s="30"/>
      <c r="E355" s="71"/>
    </row>
    <row r="356" spans="2:5" s="8" customFormat="1" ht="12.75">
      <c r="B356" s="87"/>
      <c r="C356" s="30"/>
      <c r="D356" s="30"/>
      <c r="E356" s="71"/>
    </row>
    <row r="357" spans="2:5" s="8" customFormat="1" ht="12.75">
      <c r="B357" s="87"/>
      <c r="C357" s="30"/>
      <c r="D357" s="30"/>
      <c r="E357" s="71"/>
    </row>
    <row r="358" spans="2:5" s="8" customFormat="1" ht="12.75">
      <c r="B358" s="87"/>
      <c r="C358" s="30"/>
      <c r="D358" s="30"/>
      <c r="E358" s="71"/>
    </row>
    <row r="359" spans="2:5" s="8" customFormat="1" ht="12.75">
      <c r="B359" s="87"/>
      <c r="C359" s="30"/>
      <c r="D359" s="30"/>
      <c r="E359" s="71"/>
    </row>
    <row r="360" spans="2:5" s="8" customFormat="1" ht="12.75">
      <c r="B360" s="87"/>
      <c r="C360" s="30"/>
      <c r="D360" s="30"/>
      <c r="E360" s="71"/>
    </row>
    <row r="361" spans="2:5" s="8" customFormat="1" ht="12.75">
      <c r="B361" s="87"/>
      <c r="C361" s="30"/>
      <c r="D361" s="30"/>
      <c r="E361" s="71"/>
    </row>
    <row r="362" spans="2:5" s="8" customFormat="1" ht="12.75">
      <c r="B362" s="87"/>
      <c r="C362" s="30"/>
      <c r="D362" s="30"/>
      <c r="E362" s="71"/>
    </row>
    <row r="363" spans="2:5" s="8" customFormat="1" ht="12.75">
      <c r="B363" s="87"/>
      <c r="C363" s="30"/>
      <c r="D363" s="30"/>
      <c r="E363" s="71"/>
    </row>
    <row r="364" spans="2:5" s="8" customFormat="1" ht="12.75">
      <c r="B364" s="87"/>
      <c r="C364" s="30"/>
      <c r="D364" s="30"/>
      <c r="E364" s="71"/>
    </row>
    <row r="365" spans="2:5" s="8" customFormat="1" ht="12.75">
      <c r="B365" s="87"/>
      <c r="C365" s="30"/>
      <c r="D365" s="30"/>
      <c r="E365" s="71"/>
    </row>
    <row r="366" spans="2:5" s="8" customFormat="1" ht="12.75">
      <c r="B366" s="87"/>
      <c r="C366" s="30"/>
      <c r="D366" s="30"/>
      <c r="E366" s="71"/>
    </row>
    <row r="367" spans="2:5" s="8" customFormat="1" ht="12.75">
      <c r="B367" s="87"/>
      <c r="C367" s="30"/>
      <c r="D367" s="30"/>
      <c r="E367" s="71"/>
    </row>
    <row r="368" spans="2:5" s="8" customFormat="1" ht="12.75">
      <c r="B368" s="87"/>
      <c r="C368" s="30"/>
      <c r="D368" s="30"/>
      <c r="E368" s="71"/>
    </row>
    <row r="369" spans="2:5" s="8" customFormat="1" ht="12.75">
      <c r="B369" s="87"/>
      <c r="C369" s="30"/>
      <c r="D369" s="30"/>
      <c r="E369" s="71"/>
    </row>
    <row r="370" spans="2:5" s="8" customFormat="1" ht="12.75">
      <c r="B370" s="87"/>
      <c r="C370" s="30"/>
      <c r="D370" s="30"/>
      <c r="E370" s="71"/>
    </row>
    <row r="371" spans="2:5" s="8" customFormat="1" ht="12.75">
      <c r="B371" s="87"/>
      <c r="C371" s="30"/>
      <c r="D371" s="30"/>
      <c r="E371" s="71"/>
    </row>
    <row r="372" spans="2:5" s="8" customFormat="1" ht="12.75">
      <c r="B372" s="87"/>
      <c r="C372" s="30"/>
      <c r="D372" s="30"/>
      <c r="E372" s="71"/>
    </row>
    <row r="373" spans="2:5" s="8" customFormat="1" ht="12.75">
      <c r="B373" s="87"/>
      <c r="C373" s="30"/>
      <c r="D373" s="30"/>
      <c r="E373" s="71"/>
    </row>
    <row r="374" spans="2:5" s="8" customFormat="1" ht="12.75">
      <c r="B374" s="87"/>
      <c r="C374" s="30"/>
      <c r="D374" s="30"/>
      <c r="E374" s="71"/>
    </row>
    <row r="375" spans="2:5" s="8" customFormat="1" ht="12.75">
      <c r="B375" s="87"/>
      <c r="C375" s="30"/>
      <c r="D375" s="30"/>
      <c r="E375" s="71"/>
    </row>
    <row r="376" spans="2:5" s="8" customFormat="1" ht="12.75">
      <c r="B376" s="87"/>
      <c r="C376" s="30"/>
      <c r="D376" s="30"/>
      <c r="E376" s="71"/>
    </row>
    <row r="377" spans="2:5" s="8" customFormat="1" ht="12.75">
      <c r="B377" s="87"/>
      <c r="C377" s="30"/>
      <c r="D377" s="30"/>
      <c r="E377" s="71"/>
    </row>
    <row r="378" spans="2:5" s="8" customFormat="1" ht="12.75">
      <c r="B378" s="87"/>
      <c r="C378" s="30"/>
      <c r="D378" s="30"/>
      <c r="E378" s="71"/>
    </row>
    <row r="379" spans="2:5" s="8" customFormat="1" ht="12.75">
      <c r="B379" s="87"/>
      <c r="C379" s="30"/>
      <c r="D379" s="30"/>
      <c r="E379" s="71"/>
    </row>
    <row r="380" spans="2:5" s="8" customFormat="1" ht="12.75">
      <c r="B380" s="87"/>
      <c r="C380" s="30"/>
      <c r="D380" s="30"/>
      <c r="E380" s="71"/>
    </row>
    <row r="381" spans="2:5" s="8" customFormat="1" ht="12.75">
      <c r="B381" s="87"/>
      <c r="C381" s="30"/>
      <c r="D381" s="30"/>
      <c r="E381" s="71"/>
    </row>
    <row r="382" spans="2:5" s="8" customFormat="1" ht="12.75">
      <c r="B382" s="87"/>
      <c r="C382" s="30"/>
      <c r="D382" s="30"/>
      <c r="E382" s="71"/>
    </row>
    <row r="383" spans="2:5" s="8" customFormat="1" ht="12.75">
      <c r="B383" s="87"/>
      <c r="C383" s="30"/>
      <c r="D383" s="30"/>
      <c r="E383" s="71"/>
    </row>
    <row r="384" spans="2:5" s="8" customFormat="1" ht="12.75">
      <c r="B384" s="87"/>
      <c r="C384" s="30"/>
      <c r="D384" s="30"/>
      <c r="E384" s="71"/>
    </row>
    <row r="385" spans="2:5" s="8" customFormat="1" ht="12.75">
      <c r="B385" s="87"/>
      <c r="C385" s="30"/>
      <c r="D385" s="30"/>
      <c r="E385" s="71"/>
    </row>
    <row r="386" spans="2:5" s="8" customFormat="1" ht="12.75">
      <c r="B386" s="87"/>
      <c r="C386" s="30"/>
      <c r="D386" s="30"/>
      <c r="E386" s="71"/>
    </row>
    <row r="387" spans="2:5" s="8" customFormat="1" ht="12.75">
      <c r="B387" s="87"/>
      <c r="C387" s="30"/>
      <c r="D387" s="30"/>
      <c r="E387" s="71"/>
    </row>
    <row r="388" spans="2:5" s="8" customFormat="1" ht="12.75">
      <c r="B388" s="87"/>
      <c r="C388" s="30"/>
      <c r="D388" s="30"/>
      <c r="E388" s="71"/>
    </row>
    <row r="389" spans="2:5" s="8" customFormat="1" ht="12.75">
      <c r="B389" s="87"/>
      <c r="C389" s="30"/>
      <c r="D389" s="30"/>
      <c r="E389" s="71"/>
    </row>
    <row r="390" spans="2:5" s="8" customFormat="1" ht="12.75">
      <c r="B390" s="87"/>
      <c r="C390" s="30"/>
      <c r="D390" s="30"/>
      <c r="E390" s="71"/>
    </row>
    <row r="391" spans="2:5" s="8" customFormat="1" ht="12.75">
      <c r="B391" s="87"/>
      <c r="C391" s="30"/>
      <c r="D391" s="30"/>
      <c r="E391" s="71"/>
    </row>
    <row r="392" spans="2:5" s="8" customFormat="1" ht="12.75">
      <c r="B392" s="87"/>
      <c r="C392" s="30"/>
      <c r="D392" s="30"/>
      <c r="E392" s="71"/>
    </row>
    <row r="393" spans="2:5" s="8" customFormat="1" ht="12.75">
      <c r="B393" s="87"/>
      <c r="C393" s="30"/>
      <c r="D393" s="30"/>
      <c r="E393" s="71"/>
    </row>
    <row r="394" spans="2:5" s="8" customFormat="1" ht="12.75">
      <c r="B394" s="87"/>
      <c r="C394" s="30"/>
      <c r="D394" s="30"/>
      <c r="E394" s="71"/>
    </row>
    <row r="395" spans="2:5" s="8" customFormat="1" ht="12.75">
      <c r="B395" s="87"/>
      <c r="C395" s="30"/>
      <c r="D395" s="30"/>
      <c r="E395" s="71"/>
    </row>
    <row r="396" spans="2:5" s="8" customFormat="1" ht="12.75">
      <c r="B396" s="87"/>
      <c r="C396" s="30"/>
      <c r="D396" s="30"/>
      <c r="E396" s="71"/>
    </row>
    <row r="397" spans="2:5" s="8" customFormat="1" ht="12.75">
      <c r="B397" s="87"/>
      <c r="C397" s="30"/>
      <c r="D397" s="30"/>
      <c r="E397" s="71"/>
    </row>
    <row r="398" spans="2:5" s="8" customFormat="1" ht="12.75">
      <c r="B398" s="87"/>
      <c r="C398" s="30"/>
      <c r="D398" s="30"/>
      <c r="E398" s="71"/>
    </row>
    <row r="399" spans="2:5" s="8" customFormat="1" ht="12.75">
      <c r="B399" s="87"/>
      <c r="C399" s="30"/>
      <c r="D399" s="30"/>
      <c r="E399" s="71"/>
    </row>
    <row r="400" spans="2:5" s="8" customFormat="1" ht="12.75">
      <c r="B400" s="87"/>
      <c r="C400" s="30"/>
      <c r="D400" s="30"/>
      <c r="E400" s="71"/>
    </row>
    <row r="401" spans="2:5" s="8" customFormat="1" ht="12.75">
      <c r="B401" s="87"/>
      <c r="C401" s="30"/>
      <c r="D401" s="30"/>
      <c r="E401" s="71"/>
    </row>
    <row r="402" spans="2:5" s="8" customFormat="1" ht="12.75">
      <c r="B402" s="87"/>
      <c r="C402" s="30"/>
      <c r="D402" s="30"/>
      <c r="E402" s="71"/>
    </row>
    <row r="403" spans="2:5" s="8" customFormat="1" ht="12.75">
      <c r="B403" s="87"/>
      <c r="C403" s="30"/>
      <c r="D403" s="30"/>
      <c r="E403" s="71"/>
    </row>
    <row r="404" spans="2:5" s="8" customFormat="1" ht="12.75">
      <c r="B404" s="87"/>
      <c r="C404" s="30"/>
      <c r="D404" s="30"/>
      <c r="E404" s="71"/>
    </row>
    <row r="405" spans="2:5" s="8" customFormat="1" ht="12.75">
      <c r="B405" s="87"/>
      <c r="C405" s="30"/>
      <c r="D405" s="30"/>
      <c r="E405" s="71"/>
    </row>
    <row r="406" spans="2:5" s="8" customFormat="1" ht="12.75">
      <c r="B406" s="87"/>
      <c r="C406" s="30"/>
      <c r="D406" s="30"/>
      <c r="E406" s="71"/>
    </row>
    <row r="407" spans="2:5" s="8" customFormat="1" ht="12.75">
      <c r="B407" s="87"/>
      <c r="C407" s="30"/>
      <c r="D407" s="30"/>
      <c r="E407" s="71"/>
    </row>
    <row r="408" spans="2:5" s="8" customFormat="1" ht="12.75">
      <c r="B408" s="87"/>
      <c r="C408" s="30"/>
      <c r="D408" s="30"/>
      <c r="E408" s="71"/>
    </row>
    <row r="409" spans="2:5" s="8" customFormat="1" ht="12.75">
      <c r="B409" s="87"/>
      <c r="C409" s="30"/>
      <c r="D409" s="30"/>
      <c r="E409" s="71"/>
    </row>
    <row r="410" spans="2:5" s="8" customFormat="1" ht="12.75">
      <c r="B410" s="87"/>
      <c r="C410" s="30"/>
      <c r="D410" s="30"/>
      <c r="E410" s="71"/>
    </row>
    <row r="411" spans="2:5" s="8" customFormat="1" ht="12.75">
      <c r="B411" s="87"/>
      <c r="C411" s="30"/>
      <c r="D411" s="30"/>
      <c r="E411" s="71"/>
    </row>
    <row r="412" spans="2:5" s="8" customFormat="1" ht="12.75">
      <c r="B412" s="87"/>
      <c r="C412" s="30"/>
      <c r="D412" s="30"/>
      <c r="E412" s="71"/>
    </row>
    <row r="413" spans="2:5" s="8" customFormat="1" ht="12.75">
      <c r="B413" s="87"/>
      <c r="C413" s="30"/>
      <c r="D413" s="30"/>
      <c r="E413" s="71"/>
    </row>
    <row r="414" spans="2:5" s="8" customFormat="1" ht="12.75">
      <c r="B414" s="87"/>
      <c r="C414" s="30"/>
      <c r="D414" s="30"/>
      <c r="E414" s="71"/>
    </row>
    <row r="415" spans="2:5" s="8" customFormat="1" ht="12.75">
      <c r="B415" s="87"/>
      <c r="C415" s="30"/>
      <c r="D415" s="30"/>
      <c r="E415" s="71"/>
    </row>
    <row r="416" spans="2:5" s="8" customFormat="1" ht="12.75">
      <c r="B416" s="87"/>
      <c r="C416" s="30"/>
      <c r="D416" s="30"/>
      <c r="E416" s="71"/>
    </row>
    <row r="417" spans="2:5" s="8" customFormat="1" ht="12.75">
      <c r="B417" s="87"/>
      <c r="C417" s="30"/>
      <c r="D417" s="30"/>
      <c r="E417" s="71"/>
    </row>
    <row r="418" spans="2:5" s="8" customFormat="1" ht="12.75">
      <c r="B418" s="87"/>
      <c r="C418" s="30"/>
      <c r="D418" s="30"/>
      <c r="E418" s="71"/>
    </row>
    <row r="419" spans="2:5" s="8" customFormat="1" ht="12.75">
      <c r="B419" s="87"/>
      <c r="C419" s="30"/>
      <c r="D419" s="30"/>
      <c r="E419" s="71"/>
    </row>
    <row r="420" spans="2:5" s="8" customFormat="1" ht="12.75">
      <c r="B420" s="87"/>
      <c r="C420" s="30"/>
      <c r="D420" s="30"/>
      <c r="E420" s="71"/>
    </row>
    <row r="421" spans="2:5" s="8" customFormat="1" ht="12.75">
      <c r="B421" s="87"/>
      <c r="C421" s="30"/>
      <c r="D421" s="30"/>
      <c r="E421" s="71"/>
    </row>
    <row r="422" spans="2:5" s="8" customFormat="1" ht="12.75">
      <c r="B422" s="87"/>
      <c r="C422" s="30"/>
      <c r="D422" s="30"/>
      <c r="E422" s="71"/>
    </row>
    <row r="423" spans="2:5" s="8" customFormat="1" ht="12.75">
      <c r="B423" s="87"/>
      <c r="C423" s="30"/>
      <c r="D423" s="30"/>
      <c r="E423" s="71"/>
    </row>
    <row r="424" spans="2:5" s="8" customFormat="1" ht="12.75">
      <c r="B424" s="87"/>
      <c r="C424" s="30"/>
      <c r="D424" s="30"/>
      <c r="E424" s="71"/>
    </row>
    <row r="425" spans="2:5" s="8" customFormat="1" ht="12.75">
      <c r="B425" s="87"/>
      <c r="C425" s="30"/>
      <c r="D425" s="30"/>
      <c r="E425" s="71"/>
    </row>
    <row r="426" spans="2:5" s="8" customFormat="1" ht="12.75">
      <c r="B426" s="87"/>
      <c r="C426" s="30"/>
      <c r="D426" s="30"/>
      <c r="E426" s="71"/>
    </row>
    <row r="427" spans="2:5" s="8" customFormat="1" ht="12.75">
      <c r="B427" s="87"/>
      <c r="C427" s="30"/>
      <c r="D427" s="30"/>
      <c r="E427" s="71"/>
    </row>
    <row r="428" spans="2:5" s="8" customFormat="1" ht="12.75">
      <c r="B428" s="87"/>
      <c r="C428" s="30"/>
      <c r="D428" s="30"/>
      <c r="E428" s="71"/>
    </row>
    <row r="429" spans="2:5" s="8" customFormat="1" ht="12.75">
      <c r="B429" s="87"/>
      <c r="C429" s="30"/>
      <c r="D429" s="30"/>
      <c r="E429" s="71"/>
    </row>
    <row r="430" spans="2:5" s="8" customFormat="1" ht="12.75">
      <c r="B430" s="87"/>
      <c r="C430" s="30"/>
      <c r="D430" s="30"/>
      <c r="E430" s="71"/>
    </row>
    <row r="431" spans="2:5" s="8" customFormat="1" ht="12.75">
      <c r="B431" s="87"/>
      <c r="C431" s="30"/>
      <c r="D431" s="30"/>
      <c r="E431" s="71"/>
    </row>
    <row r="432" spans="2:5" s="8" customFormat="1" ht="12.75">
      <c r="B432" s="87"/>
      <c r="C432" s="30"/>
      <c r="D432" s="30"/>
      <c r="E432" s="71"/>
    </row>
    <row r="433" spans="2:5" s="8" customFormat="1" ht="12.75">
      <c r="B433" s="87"/>
      <c r="C433" s="30"/>
      <c r="D433" s="30"/>
      <c r="E433" s="71"/>
    </row>
    <row r="434" spans="2:5" s="8" customFormat="1" ht="12.75">
      <c r="B434" s="87"/>
      <c r="C434" s="30"/>
      <c r="D434" s="30"/>
      <c r="E434" s="71"/>
    </row>
    <row r="435" spans="2:5" s="8" customFormat="1" ht="12.75">
      <c r="B435" s="87"/>
      <c r="C435" s="30"/>
      <c r="D435" s="30"/>
      <c r="E435" s="71"/>
    </row>
    <row r="436" spans="2:5" s="8" customFormat="1" ht="12.75">
      <c r="B436" s="87"/>
      <c r="C436" s="30"/>
      <c r="D436" s="30"/>
      <c r="E436" s="71"/>
    </row>
    <row r="437" spans="2:5" s="8" customFormat="1" ht="12.75">
      <c r="B437" s="87"/>
      <c r="C437" s="30"/>
      <c r="D437" s="30"/>
      <c r="E437" s="71"/>
    </row>
    <row r="438" spans="2:5" s="8" customFormat="1" ht="12.75">
      <c r="B438" s="87"/>
      <c r="C438" s="30"/>
      <c r="D438" s="30"/>
      <c r="E438" s="71"/>
    </row>
    <row r="439" spans="2:5" s="8" customFormat="1" ht="12.75">
      <c r="B439" s="87"/>
      <c r="C439" s="30"/>
      <c r="D439" s="30"/>
      <c r="E439" s="71"/>
    </row>
    <row r="440" spans="2:5" s="8" customFormat="1" ht="12.75">
      <c r="B440" s="87"/>
      <c r="C440" s="30"/>
      <c r="D440" s="30"/>
      <c r="E440" s="71"/>
    </row>
    <row r="441" spans="2:5" s="8" customFormat="1" ht="12.75">
      <c r="B441" s="87"/>
      <c r="C441" s="30"/>
      <c r="D441" s="30"/>
      <c r="E441" s="71"/>
    </row>
    <row r="442" spans="2:5" s="8" customFormat="1" ht="12.75">
      <c r="B442" s="87"/>
      <c r="C442" s="30"/>
      <c r="D442" s="30"/>
      <c r="E442" s="71"/>
    </row>
    <row r="443" spans="2:5" s="8" customFormat="1" ht="12.75">
      <c r="B443" s="87"/>
      <c r="C443" s="30"/>
      <c r="D443" s="30"/>
      <c r="E443" s="71"/>
    </row>
    <row r="444" spans="2:5" s="8" customFormat="1" ht="12.75">
      <c r="B444" s="87"/>
      <c r="C444" s="30"/>
      <c r="D444" s="30"/>
      <c r="E444" s="71"/>
    </row>
    <row r="445" spans="2:5" s="8" customFormat="1" ht="12.75">
      <c r="B445" s="87"/>
      <c r="C445" s="30"/>
      <c r="D445" s="30"/>
      <c r="E445" s="71"/>
    </row>
    <row r="446" spans="2:5" s="8" customFormat="1" ht="12.75">
      <c r="B446" s="87"/>
      <c r="C446" s="30"/>
      <c r="D446" s="30"/>
      <c r="E446" s="71"/>
    </row>
    <row r="447" spans="2:5" s="8" customFormat="1" ht="12.75">
      <c r="B447" s="87"/>
      <c r="C447" s="30"/>
      <c r="D447" s="30"/>
      <c r="E447" s="71"/>
    </row>
    <row r="448" spans="2:5" s="8" customFormat="1" ht="12.75">
      <c r="B448" s="87"/>
      <c r="C448" s="30"/>
      <c r="D448" s="30"/>
      <c r="E448" s="71"/>
    </row>
    <row r="449" spans="2:5" s="8" customFormat="1" ht="12.75">
      <c r="B449" s="87"/>
      <c r="C449" s="30"/>
      <c r="D449" s="30"/>
      <c r="E449" s="71"/>
    </row>
    <row r="450" spans="2:5" s="8" customFormat="1" ht="12.75">
      <c r="B450" s="87"/>
      <c r="C450" s="30"/>
      <c r="D450" s="30"/>
      <c r="E450" s="71"/>
    </row>
    <row r="451" spans="2:5" s="8" customFormat="1" ht="12.75">
      <c r="B451" s="87"/>
      <c r="C451" s="30"/>
      <c r="D451" s="30"/>
      <c r="E451" s="71"/>
    </row>
    <row r="452" spans="2:5" s="8" customFormat="1" ht="12.75">
      <c r="B452" s="87"/>
      <c r="C452" s="30"/>
      <c r="D452" s="30"/>
      <c r="E452" s="71"/>
    </row>
    <row r="453" spans="2:5" s="8" customFormat="1" ht="12.75">
      <c r="B453" s="87"/>
      <c r="C453" s="30"/>
      <c r="D453" s="30"/>
      <c r="E453" s="71"/>
    </row>
    <row r="454" spans="2:5" s="8" customFormat="1" ht="12.75">
      <c r="B454" s="87"/>
      <c r="C454" s="30"/>
      <c r="D454" s="30"/>
      <c r="E454" s="71"/>
    </row>
    <row r="455" spans="2:5" s="8" customFormat="1" ht="12.75">
      <c r="B455" s="87"/>
      <c r="C455" s="30"/>
      <c r="D455" s="30"/>
      <c r="E455" s="71"/>
    </row>
    <row r="456" spans="2:5" s="8" customFormat="1" ht="12.75">
      <c r="B456" s="87"/>
      <c r="C456" s="30"/>
      <c r="D456" s="30"/>
      <c r="E456" s="71"/>
    </row>
    <row r="457" spans="2:5" s="8" customFormat="1" ht="12.75">
      <c r="B457" s="87"/>
      <c r="C457" s="30"/>
      <c r="D457" s="30"/>
      <c r="E457" s="71"/>
    </row>
    <row r="458" spans="2:5" s="8" customFormat="1" ht="12.75">
      <c r="B458" s="87"/>
      <c r="C458" s="30"/>
      <c r="D458" s="30"/>
      <c r="E458" s="71"/>
    </row>
    <row r="459" spans="2:5" s="8" customFormat="1" ht="12.75">
      <c r="B459" s="87"/>
      <c r="C459" s="30"/>
      <c r="D459" s="30"/>
      <c r="E459" s="71"/>
    </row>
    <row r="460" spans="2:5" s="8" customFormat="1" ht="12.75">
      <c r="B460" s="87"/>
      <c r="C460" s="30"/>
      <c r="D460" s="30"/>
      <c r="E460" s="71"/>
    </row>
    <row r="461" spans="2:5" s="8" customFormat="1" ht="12.75">
      <c r="B461" s="87"/>
      <c r="C461" s="30"/>
      <c r="D461" s="30"/>
      <c r="E461" s="71"/>
    </row>
    <row r="462" spans="2:5" s="8" customFormat="1" ht="12.75">
      <c r="B462" s="87"/>
      <c r="C462" s="30"/>
      <c r="D462" s="30"/>
      <c r="E462" s="71"/>
    </row>
    <row r="463" spans="2:5" s="8" customFormat="1" ht="12.75">
      <c r="B463" s="87"/>
      <c r="C463" s="30"/>
      <c r="D463" s="30"/>
      <c r="E463" s="71"/>
    </row>
    <row r="464" spans="2:5" s="8" customFormat="1" ht="12.75">
      <c r="B464" s="87"/>
      <c r="C464" s="30"/>
      <c r="D464" s="30"/>
      <c r="E464" s="71"/>
    </row>
    <row r="465" spans="2:5" s="8" customFormat="1" ht="12.75">
      <c r="B465" s="87"/>
      <c r="C465" s="30"/>
      <c r="D465" s="30"/>
      <c r="E465" s="71"/>
    </row>
    <row r="466" spans="2:5" s="8" customFormat="1" ht="12.75">
      <c r="B466" s="87"/>
      <c r="C466" s="30"/>
      <c r="D466" s="30"/>
      <c r="E466" s="71"/>
    </row>
    <row r="467" spans="2:5" s="8" customFormat="1" ht="12.75">
      <c r="B467" s="87"/>
      <c r="C467" s="30"/>
      <c r="D467" s="30"/>
      <c r="E467" s="71"/>
    </row>
    <row r="468" spans="2:5" s="8" customFormat="1" ht="12.75">
      <c r="B468" s="87"/>
      <c r="C468" s="30"/>
      <c r="D468" s="30"/>
      <c r="E468" s="71"/>
    </row>
    <row r="469" spans="2:5" s="8" customFormat="1" ht="12.75">
      <c r="B469" s="87"/>
      <c r="C469" s="30"/>
      <c r="D469" s="30"/>
      <c r="E469" s="71"/>
    </row>
    <row r="470" spans="2:5" s="8" customFormat="1" ht="12.75">
      <c r="B470" s="87"/>
      <c r="C470" s="30"/>
      <c r="D470" s="30"/>
      <c r="E470" s="71"/>
    </row>
    <row r="471" spans="2:5" s="8" customFormat="1" ht="12.75">
      <c r="B471" s="87"/>
      <c r="C471" s="30"/>
      <c r="D471" s="30"/>
      <c r="E471" s="71"/>
    </row>
    <row r="472" spans="2:5" s="8" customFormat="1" ht="12.75">
      <c r="B472" s="87"/>
      <c r="C472" s="30"/>
      <c r="D472" s="30"/>
      <c r="E472" s="71"/>
    </row>
    <row r="473" spans="2:5" s="8" customFormat="1" ht="12.75">
      <c r="B473" s="87"/>
      <c r="C473" s="30"/>
      <c r="D473" s="30"/>
      <c r="E473" s="71"/>
    </row>
    <row r="474" spans="2:5" s="8" customFormat="1" ht="12.75">
      <c r="B474" s="87"/>
      <c r="C474" s="30"/>
      <c r="D474" s="30"/>
      <c r="E474" s="71"/>
    </row>
    <row r="475" spans="2:5" s="8" customFormat="1" ht="12.75">
      <c r="B475" s="87"/>
      <c r="C475" s="30"/>
      <c r="D475" s="30"/>
      <c r="E475" s="71"/>
    </row>
    <row r="476" spans="2:5" s="8" customFormat="1" ht="12.75">
      <c r="B476" s="87"/>
      <c r="C476" s="30"/>
      <c r="D476" s="30"/>
      <c r="E476" s="71"/>
    </row>
    <row r="477" spans="2:5" s="8" customFormat="1" ht="12.75">
      <c r="B477" s="87"/>
      <c r="C477" s="30"/>
      <c r="D477" s="30"/>
      <c r="E477" s="71"/>
    </row>
    <row r="478" spans="2:5" s="8" customFormat="1" ht="12.75">
      <c r="B478" s="87"/>
      <c r="C478" s="30"/>
      <c r="D478" s="30"/>
      <c r="E478" s="71"/>
    </row>
    <row r="479" spans="2:5" s="8" customFormat="1" ht="12.75">
      <c r="B479" s="87"/>
      <c r="C479" s="30"/>
      <c r="D479" s="30"/>
      <c r="E479" s="71"/>
    </row>
    <row r="480" spans="2:5" s="8" customFormat="1" ht="12.75">
      <c r="B480" s="87"/>
      <c r="C480" s="30"/>
      <c r="D480" s="30"/>
      <c r="E480" s="71"/>
    </row>
    <row r="481" spans="2:5" s="8" customFormat="1" ht="12.75">
      <c r="B481" s="87"/>
      <c r="C481" s="30"/>
      <c r="D481" s="30"/>
      <c r="E481" s="71"/>
    </row>
    <row r="482" spans="2:5" s="8" customFormat="1" ht="12.75">
      <c r="B482" s="87"/>
      <c r="C482" s="30"/>
      <c r="D482" s="30"/>
      <c r="E482" s="71"/>
    </row>
    <row r="483" spans="2:5" s="8" customFormat="1" ht="12.75">
      <c r="B483" s="87"/>
      <c r="C483" s="30"/>
      <c r="D483" s="30"/>
      <c r="E483" s="71"/>
    </row>
    <row r="484" spans="2:5" s="8" customFormat="1" ht="12.75">
      <c r="B484" s="87"/>
      <c r="C484" s="30"/>
      <c r="D484" s="30"/>
      <c r="E484" s="71"/>
    </row>
    <row r="485" spans="2:5" s="8" customFormat="1" ht="12.75">
      <c r="B485" s="87"/>
      <c r="C485" s="30"/>
      <c r="D485" s="30"/>
      <c r="E485" s="71"/>
    </row>
    <row r="486" spans="2:5" s="8" customFormat="1" ht="12.75">
      <c r="B486" s="87"/>
      <c r="C486" s="30"/>
      <c r="D486" s="30"/>
      <c r="E486" s="71"/>
    </row>
    <row r="487" spans="2:5" s="8" customFormat="1" ht="12.75">
      <c r="B487" s="87"/>
      <c r="C487" s="30"/>
      <c r="D487" s="30"/>
      <c r="E487" s="71"/>
    </row>
    <row r="488" spans="2:5" s="8" customFormat="1" ht="12.75">
      <c r="B488" s="87"/>
      <c r="C488" s="30"/>
      <c r="D488" s="30"/>
      <c r="E488" s="71"/>
    </row>
    <row r="489" spans="2:5" s="8" customFormat="1" ht="12.75">
      <c r="B489" s="87"/>
      <c r="C489" s="30"/>
      <c r="D489" s="30"/>
      <c r="E489" s="71"/>
    </row>
    <row r="490" spans="2:5" s="8" customFormat="1" ht="12.75">
      <c r="B490" s="87"/>
      <c r="C490" s="30"/>
      <c r="D490" s="30"/>
      <c r="E490" s="71"/>
    </row>
    <row r="491" spans="2:5" s="8" customFormat="1" ht="12.75">
      <c r="B491" s="87"/>
      <c r="C491" s="30"/>
      <c r="D491" s="30"/>
      <c r="E491" s="71"/>
    </row>
    <row r="492" spans="2:5" s="8" customFormat="1" ht="12.75">
      <c r="B492" s="87"/>
      <c r="C492" s="30"/>
      <c r="D492" s="30"/>
      <c r="E492" s="71"/>
    </row>
    <row r="493" spans="2:5" s="8" customFormat="1" ht="12.75">
      <c r="B493" s="87"/>
      <c r="C493" s="30"/>
      <c r="D493" s="30"/>
      <c r="E493" s="71"/>
    </row>
    <row r="494" spans="2:5" s="8" customFormat="1" ht="12.75">
      <c r="B494" s="87"/>
      <c r="C494" s="30"/>
      <c r="D494" s="30"/>
      <c r="E494" s="71"/>
    </row>
    <row r="495" spans="2:5" s="8" customFormat="1" ht="12.75">
      <c r="B495" s="87"/>
      <c r="C495" s="30"/>
      <c r="D495" s="30"/>
      <c r="E495" s="71"/>
    </row>
    <row r="496" spans="2:5" s="8" customFormat="1" ht="12.75">
      <c r="B496" s="87"/>
      <c r="C496" s="30"/>
      <c r="D496" s="30"/>
      <c r="E496" s="71"/>
    </row>
    <row r="497" spans="2:5" s="8" customFormat="1" ht="12.75">
      <c r="B497" s="87"/>
      <c r="C497" s="30"/>
      <c r="D497" s="30"/>
      <c r="E497" s="71"/>
    </row>
    <row r="498" spans="2:5" s="8" customFormat="1" ht="12.75">
      <c r="B498" s="87"/>
      <c r="C498" s="30"/>
      <c r="D498" s="30"/>
      <c r="E498" s="71"/>
    </row>
    <row r="499" spans="2:5" s="8" customFormat="1" ht="12.75">
      <c r="B499" s="87"/>
      <c r="C499" s="30"/>
      <c r="D499" s="30"/>
      <c r="E499" s="71"/>
    </row>
    <row r="500" spans="2:5" s="8" customFormat="1" ht="12.75">
      <c r="B500" s="87"/>
      <c r="C500" s="30"/>
      <c r="D500" s="30"/>
      <c r="E500" s="71"/>
    </row>
    <row r="501" spans="2:5" s="8" customFormat="1" ht="12.75">
      <c r="B501" s="87"/>
      <c r="C501" s="30"/>
      <c r="D501" s="30"/>
      <c r="E501" s="71"/>
    </row>
    <row r="502" spans="2:5" s="8" customFormat="1" ht="12.75">
      <c r="B502" s="87"/>
      <c r="C502" s="30"/>
      <c r="D502" s="30"/>
      <c r="E502" s="71"/>
    </row>
    <row r="503" spans="2:5" s="8" customFormat="1" ht="12.75">
      <c r="B503" s="87"/>
      <c r="C503" s="30"/>
      <c r="D503" s="30"/>
      <c r="E503" s="71"/>
    </row>
    <row r="504" spans="2:5" s="8" customFormat="1" ht="12.75">
      <c r="B504" s="87"/>
      <c r="C504" s="30"/>
      <c r="D504" s="30"/>
      <c r="E504" s="71"/>
    </row>
    <row r="505" spans="2:5" s="8" customFormat="1" ht="12.75">
      <c r="B505" s="87"/>
      <c r="C505" s="30"/>
      <c r="D505" s="30"/>
      <c r="E505" s="71"/>
    </row>
    <row r="506" spans="2:5" s="8" customFormat="1" ht="12.75">
      <c r="B506" s="87"/>
      <c r="C506" s="30"/>
      <c r="D506" s="30"/>
      <c r="E506" s="71"/>
    </row>
    <row r="507" spans="2:5" s="8" customFormat="1" ht="12.75">
      <c r="B507" s="87"/>
      <c r="C507" s="30"/>
      <c r="D507" s="30"/>
      <c r="E507" s="71"/>
    </row>
    <row r="508" spans="2:5" s="8" customFormat="1" ht="12.75">
      <c r="B508" s="87"/>
      <c r="C508" s="30"/>
      <c r="D508" s="30"/>
      <c r="E508" s="71"/>
    </row>
    <row r="509" spans="2:5" s="8" customFormat="1" ht="12.75">
      <c r="B509" s="87"/>
      <c r="C509" s="30"/>
      <c r="D509" s="30"/>
      <c r="E509" s="71"/>
    </row>
    <row r="510" spans="2:5" s="8" customFormat="1" ht="12.75">
      <c r="B510" s="87"/>
      <c r="C510" s="30"/>
      <c r="D510" s="30"/>
      <c r="E510" s="71"/>
    </row>
    <row r="511" spans="2:5" s="8" customFormat="1" ht="12.75">
      <c r="B511" s="87"/>
      <c r="C511" s="30"/>
      <c r="D511" s="30"/>
      <c r="E511" s="71"/>
    </row>
    <row r="512" spans="2:5" s="8" customFormat="1" ht="12.75">
      <c r="B512" s="87"/>
      <c r="C512" s="30"/>
      <c r="D512" s="30"/>
      <c r="E512" s="71"/>
    </row>
    <row r="513" spans="2:5" s="8" customFormat="1" ht="12.75">
      <c r="B513" s="87"/>
      <c r="C513" s="30"/>
      <c r="D513" s="30"/>
      <c r="E513" s="71"/>
    </row>
    <row r="514" spans="2:5" s="8" customFormat="1" ht="12.75">
      <c r="B514" s="87"/>
      <c r="C514" s="30"/>
      <c r="D514" s="30"/>
      <c r="E514" s="71"/>
    </row>
    <row r="515" spans="2:5" s="8" customFormat="1" ht="12.75">
      <c r="B515" s="87"/>
      <c r="C515" s="30"/>
      <c r="D515" s="30"/>
      <c r="E515" s="71"/>
    </row>
    <row r="516" spans="2:5" s="8" customFormat="1" ht="12.75">
      <c r="B516" s="87"/>
      <c r="C516" s="30"/>
      <c r="D516" s="30"/>
      <c r="E516" s="71"/>
    </row>
    <row r="517" spans="2:5" s="8" customFormat="1" ht="12.75">
      <c r="B517" s="87"/>
      <c r="C517" s="30"/>
      <c r="D517" s="30"/>
      <c r="E517" s="71"/>
    </row>
    <row r="518" spans="2:5" s="8" customFormat="1" ht="12.75">
      <c r="B518" s="87"/>
      <c r="C518" s="30"/>
      <c r="D518" s="30"/>
      <c r="E518" s="71"/>
    </row>
    <row r="519" spans="2:5" s="8" customFormat="1" ht="12.75">
      <c r="B519" s="87"/>
      <c r="C519" s="30"/>
      <c r="D519" s="30"/>
      <c r="E519" s="71"/>
    </row>
    <row r="520" spans="2:5" s="8" customFormat="1" ht="12.75">
      <c r="B520" s="87"/>
      <c r="C520" s="30"/>
      <c r="D520" s="30"/>
      <c r="E520" s="71"/>
    </row>
    <row r="521" spans="2:5" s="8" customFormat="1" ht="12.75">
      <c r="B521" s="87"/>
      <c r="C521" s="30"/>
      <c r="D521" s="30"/>
      <c r="E521" s="71"/>
    </row>
    <row r="522" spans="2:5" s="8" customFormat="1" ht="12.75">
      <c r="B522" s="87"/>
      <c r="C522" s="30"/>
      <c r="D522" s="30"/>
      <c r="E522" s="71"/>
    </row>
    <row r="523" spans="2:5" s="8" customFormat="1" ht="12.75">
      <c r="B523" s="87"/>
      <c r="C523" s="30"/>
      <c r="D523" s="30"/>
      <c r="E523" s="71"/>
    </row>
    <row r="524" spans="2:5" s="8" customFormat="1" ht="12.75">
      <c r="B524" s="87"/>
      <c r="C524" s="30"/>
      <c r="D524" s="30"/>
      <c r="E524" s="71"/>
    </row>
    <row r="525" spans="2:5" s="8" customFormat="1" ht="12.75">
      <c r="B525" s="87"/>
      <c r="C525" s="30"/>
      <c r="D525" s="30"/>
      <c r="E525" s="71"/>
    </row>
    <row r="526" spans="2:5" s="8" customFormat="1" ht="12.75">
      <c r="B526" s="87"/>
      <c r="C526" s="30"/>
      <c r="D526" s="30"/>
      <c r="E526" s="71"/>
    </row>
    <row r="527" spans="2:5" s="8" customFormat="1" ht="12.75">
      <c r="B527" s="87"/>
      <c r="C527" s="30"/>
      <c r="D527" s="30"/>
      <c r="E527" s="71"/>
    </row>
    <row r="528" spans="2:5" s="8" customFormat="1" ht="12.75">
      <c r="B528" s="87"/>
      <c r="C528" s="30"/>
      <c r="D528" s="30"/>
      <c r="E528" s="71"/>
    </row>
    <row r="529" spans="2:5" s="8" customFormat="1" ht="12.75">
      <c r="B529" s="87"/>
      <c r="C529" s="30"/>
      <c r="D529" s="30"/>
      <c r="E529" s="71"/>
    </row>
    <row r="530" spans="2:5" s="8" customFormat="1" ht="12.75">
      <c r="B530" s="87"/>
      <c r="C530" s="30"/>
      <c r="D530" s="30"/>
      <c r="E530" s="71"/>
    </row>
    <row r="531" spans="2:5" s="8" customFormat="1" ht="12.75">
      <c r="B531" s="87"/>
      <c r="C531" s="30"/>
      <c r="D531" s="30"/>
      <c r="E531" s="71"/>
    </row>
    <row r="532" spans="2:5" s="8" customFormat="1" ht="12.75">
      <c r="B532" s="87"/>
      <c r="C532" s="30"/>
      <c r="D532" s="30"/>
      <c r="E532" s="71"/>
    </row>
    <row r="533" spans="2:5" s="8" customFormat="1" ht="12.75">
      <c r="B533" s="87"/>
      <c r="C533" s="30"/>
      <c r="D533" s="30"/>
      <c r="E533" s="71"/>
    </row>
    <row r="534" spans="2:5" s="8" customFormat="1" ht="12.75">
      <c r="B534" s="87"/>
      <c r="C534" s="30"/>
      <c r="D534" s="30"/>
      <c r="E534" s="71"/>
    </row>
    <row r="535" spans="2:5" s="8" customFormat="1" ht="12.75">
      <c r="B535" s="87"/>
      <c r="C535" s="30"/>
      <c r="D535" s="30"/>
      <c r="E535" s="71"/>
    </row>
    <row r="536" spans="2:5" s="8" customFormat="1" ht="12.75">
      <c r="B536" s="87"/>
      <c r="C536" s="30"/>
      <c r="D536" s="30"/>
      <c r="E536" s="71"/>
    </row>
    <row r="537" spans="2:5" s="8" customFormat="1" ht="12.75">
      <c r="B537" s="87"/>
      <c r="C537" s="30"/>
      <c r="D537" s="30"/>
      <c r="E537" s="71"/>
    </row>
    <row r="538" spans="2:5" s="8" customFormat="1" ht="12.75">
      <c r="B538" s="87"/>
      <c r="C538" s="30"/>
      <c r="D538" s="30"/>
      <c r="E538" s="71"/>
    </row>
    <row r="539" spans="2:5" s="8" customFormat="1" ht="12.75">
      <c r="B539" s="87"/>
      <c r="C539" s="30"/>
      <c r="D539" s="30"/>
      <c r="E539" s="71"/>
    </row>
    <row r="540" spans="2:5" s="8" customFormat="1" ht="12.75">
      <c r="B540" s="87"/>
      <c r="C540" s="30"/>
      <c r="D540" s="30"/>
      <c r="E540" s="71"/>
    </row>
    <row r="541" spans="2:5" s="8" customFormat="1" ht="12.75">
      <c r="B541" s="87"/>
      <c r="C541" s="30"/>
      <c r="D541" s="30"/>
      <c r="E541" s="71"/>
    </row>
    <row r="542" spans="2:5" s="8" customFormat="1" ht="12.75">
      <c r="B542" s="87"/>
      <c r="C542" s="30"/>
      <c r="D542" s="30"/>
      <c r="E542" s="71"/>
    </row>
    <row r="543" spans="2:5" s="8" customFormat="1" ht="12.75">
      <c r="B543" s="87"/>
      <c r="C543" s="30"/>
      <c r="D543" s="30"/>
      <c r="E543" s="71"/>
    </row>
    <row r="544" spans="2:5" s="8" customFormat="1" ht="12.75">
      <c r="B544" s="87"/>
      <c r="C544" s="30"/>
      <c r="D544" s="30"/>
      <c r="E544" s="71"/>
    </row>
    <row r="545" spans="2:5" s="8" customFormat="1" ht="12.75">
      <c r="B545" s="87"/>
      <c r="C545" s="30"/>
      <c r="D545" s="30"/>
      <c r="E545" s="71"/>
    </row>
    <row r="546" spans="2:5" s="8" customFormat="1" ht="12.75">
      <c r="B546" s="87"/>
      <c r="C546" s="30"/>
      <c r="D546" s="30"/>
      <c r="E546" s="71"/>
    </row>
    <row r="547" spans="2:5" s="8" customFormat="1" ht="12.75">
      <c r="B547" s="87"/>
      <c r="C547" s="30"/>
      <c r="D547" s="30"/>
      <c r="E547" s="71"/>
    </row>
    <row r="548" spans="2:5" s="8" customFormat="1" ht="12.75">
      <c r="B548" s="87"/>
      <c r="C548" s="30"/>
      <c r="D548" s="30"/>
      <c r="E548" s="71"/>
    </row>
    <row r="549" spans="2:5" s="8" customFormat="1" ht="12.75">
      <c r="B549" s="87"/>
      <c r="C549" s="30"/>
      <c r="D549" s="30"/>
      <c r="E549" s="71"/>
    </row>
    <row r="550" spans="2:5" s="8" customFormat="1" ht="12.75">
      <c r="B550" s="87"/>
      <c r="C550" s="30"/>
      <c r="D550" s="30"/>
      <c r="E550" s="71"/>
    </row>
    <row r="551" spans="2:5" s="8" customFormat="1" ht="12.75">
      <c r="B551" s="87"/>
      <c r="C551" s="30"/>
      <c r="D551" s="30"/>
      <c r="E551" s="71"/>
    </row>
    <row r="552" spans="2:5" s="8" customFormat="1" ht="12.75">
      <c r="B552" s="87"/>
      <c r="C552" s="30"/>
      <c r="D552" s="30"/>
      <c r="E552" s="71"/>
    </row>
    <row r="553" spans="2:5" s="8" customFormat="1" ht="12.75">
      <c r="B553" s="87"/>
      <c r="C553" s="30"/>
      <c r="D553" s="30"/>
      <c r="E553" s="71"/>
    </row>
    <row r="554" spans="2:5" s="8" customFormat="1" ht="12.75">
      <c r="B554" s="87"/>
      <c r="C554" s="30"/>
      <c r="D554" s="30"/>
      <c r="E554" s="71"/>
    </row>
    <row r="555" spans="2:5" s="8" customFormat="1" ht="12.75">
      <c r="B555" s="87"/>
      <c r="C555" s="30"/>
      <c r="D555" s="30"/>
      <c r="E555" s="71"/>
    </row>
    <row r="556" spans="2:5" s="8" customFormat="1" ht="12.75">
      <c r="B556" s="87"/>
      <c r="C556" s="30"/>
      <c r="D556" s="30"/>
      <c r="E556" s="71"/>
    </row>
    <row r="557" spans="2:5" s="8" customFormat="1" ht="12.75">
      <c r="B557" s="87"/>
      <c r="C557" s="30"/>
      <c r="D557" s="30"/>
      <c r="E557" s="71"/>
    </row>
    <row r="558" spans="2:5" s="8" customFormat="1" ht="12.75">
      <c r="B558" s="87"/>
      <c r="C558" s="30"/>
      <c r="D558" s="30"/>
      <c r="E558" s="71"/>
    </row>
    <row r="559" spans="2:5" s="8" customFormat="1" ht="12.75">
      <c r="B559" s="87"/>
      <c r="C559" s="30"/>
      <c r="D559" s="30"/>
      <c r="E559" s="71"/>
    </row>
    <row r="560" spans="2:5" s="8" customFormat="1" ht="12.75">
      <c r="B560" s="87"/>
      <c r="C560" s="30"/>
      <c r="D560" s="30"/>
      <c r="E560" s="71"/>
    </row>
    <row r="561" spans="2:5" s="8" customFormat="1" ht="12.75">
      <c r="B561" s="87"/>
      <c r="C561" s="30"/>
      <c r="D561" s="30"/>
      <c r="E561" s="71"/>
    </row>
    <row r="562" spans="2:5" s="8" customFormat="1" ht="12.75">
      <c r="B562" s="87"/>
      <c r="C562" s="30"/>
      <c r="D562" s="30"/>
      <c r="E562" s="71"/>
    </row>
    <row r="563" spans="2:5" s="8" customFormat="1" ht="12.75">
      <c r="B563" s="87"/>
      <c r="C563" s="30"/>
      <c r="D563" s="30"/>
      <c r="E563" s="71"/>
    </row>
    <row r="564" spans="2:5" s="8" customFormat="1" ht="12.75">
      <c r="B564" s="87"/>
      <c r="C564" s="30"/>
      <c r="D564" s="30"/>
      <c r="E564" s="71"/>
    </row>
    <row r="565" spans="2:5" s="8" customFormat="1" ht="12.75">
      <c r="B565" s="87"/>
      <c r="C565" s="30"/>
      <c r="D565" s="30"/>
      <c r="E565" s="71"/>
    </row>
    <row r="566" spans="2:5" s="8" customFormat="1" ht="12.75">
      <c r="B566" s="87"/>
      <c r="C566" s="30"/>
      <c r="D566" s="30"/>
      <c r="E566" s="71"/>
    </row>
    <row r="567" spans="2:5" s="8" customFormat="1" ht="12.75">
      <c r="B567" s="87"/>
      <c r="C567" s="30"/>
      <c r="D567" s="30"/>
      <c r="E567" s="71"/>
    </row>
    <row r="568" spans="2:5" s="8" customFormat="1" ht="12.75">
      <c r="B568" s="87"/>
      <c r="C568" s="30"/>
      <c r="D568" s="30"/>
      <c r="E568" s="71"/>
    </row>
    <row r="569" spans="2:5" s="8" customFormat="1" ht="12.75">
      <c r="B569" s="87"/>
      <c r="C569" s="30"/>
      <c r="D569" s="30"/>
      <c r="E569" s="71"/>
    </row>
    <row r="570" spans="2:5" s="8" customFormat="1" ht="12.75">
      <c r="B570" s="87"/>
      <c r="C570" s="30"/>
      <c r="D570" s="30"/>
      <c r="E570" s="71"/>
    </row>
    <row r="571" spans="2:5" s="8" customFormat="1" ht="12.75">
      <c r="B571" s="87"/>
      <c r="C571" s="30"/>
      <c r="D571" s="30"/>
      <c r="E571" s="71"/>
    </row>
    <row r="572" spans="2:5" s="8" customFormat="1" ht="12.75">
      <c r="B572" s="87"/>
      <c r="C572" s="30"/>
      <c r="D572" s="30"/>
      <c r="E572" s="71"/>
    </row>
    <row r="573" spans="2:5" s="8" customFormat="1" ht="12.75">
      <c r="B573" s="87"/>
      <c r="C573" s="30"/>
      <c r="D573" s="30"/>
      <c r="E573" s="71"/>
    </row>
    <row r="574" spans="2:5" s="8" customFormat="1" ht="12.75">
      <c r="B574" s="87"/>
      <c r="C574" s="30"/>
      <c r="D574" s="30"/>
      <c r="E574" s="71"/>
    </row>
    <row r="575" spans="2:5" s="8" customFormat="1" ht="12.75">
      <c r="B575" s="87"/>
      <c r="C575" s="30"/>
      <c r="D575" s="30"/>
      <c r="E575" s="71"/>
    </row>
    <row r="576" spans="2:5" s="8" customFormat="1" ht="12.75">
      <c r="B576" s="87"/>
      <c r="C576" s="30"/>
      <c r="D576" s="30"/>
      <c r="E576" s="71"/>
    </row>
    <row r="577" spans="2:5" s="8" customFormat="1" ht="12.75">
      <c r="B577" s="87"/>
      <c r="C577" s="30"/>
      <c r="D577" s="30"/>
      <c r="E577" s="71"/>
    </row>
    <row r="578" spans="2:5" s="8" customFormat="1" ht="12.75">
      <c r="B578" s="87"/>
      <c r="C578" s="30"/>
      <c r="D578" s="30"/>
      <c r="E578" s="71"/>
    </row>
    <row r="579" spans="2:5" s="8" customFormat="1" ht="12.75">
      <c r="B579" s="87"/>
      <c r="C579" s="30"/>
      <c r="D579" s="30"/>
      <c r="E579" s="71"/>
    </row>
    <row r="580" spans="2:5" s="8" customFormat="1" ht="12.75">
      <c r="B580" s="87"/>
      <c r="C580" s="30"/>
      <c r="D580" s="30"/>
      <c r="E580" s="71"/>
    </row>
    <row r="581" spans="2:5" s="8" customFormat="1" ht="12.75">
      <c r="B581" s="87"/>
      <c r="C581" s="30"/>
      <c r="D581" s="30"/>
      <c r="E581" s="71"/>
    </row>
    <row r="582" spans="2:5" s="8" customFormat="1" ht="12.75">
      <c r="B582" s="87"/>
      <c r="C582" s="30"/>
      <c r="D582" s="30"/>
      <c r="E582" s="71"/>
    </row>
    <row r="583" spans="2:5" s="8" customFormat="1" ht="12.75">
      <c r="B583" s="87"/>
      <c r="C583" s="30"/>
      <c r="D583" s="30"/>
      <c r="E583" s="71"/>
    </row>
    <row r="584" spans="2:5" s="8" customFormat="1" ht="12.75">
      <c r="B584" s="87"/>
      <c r="C584" s="30"/>
      <c r="D584" s="30"/>
      <c r="E584" s="71"/>
    </row>
    <row r="585" spans="2:5" s="8" customFormat="1" ht="12.75">
      <c r="B585" s="87"/>
      <c r="C585" s="30"/>
      <c r="D585" s="30"/>
      <c r="E585" s="71"/>
    </row>
    <row r="586" spans="2:5" s="8" customFormat="1" ht="12.75">
      <c r="B586" s="87"/>
      <c r="C586" s="30"/>
      <c r="D586" s="30"/>
      <c r="E586" s="71"/>
    </row>
    <row r="587" spans="2:5" s="8" customFormat="1" ht="12.75">
      <c r="B587" s="87"/>
      <c r="C587" s="30"/>
      <c r="D587" s="30"/>
      <c r="E587" s="71"/>
    </row>
    <row r="588" spans="2:5" s="8" customFormat="1" ht="12.75">
      <c r="B588" s="87"/>
      <c r="C588" s="30"/>
      <c r="D588" s="30"/>
      <c r="E588" s="71"/>
    </row>
    <row r="589" spans="2:5" s="8" customFormat="1" ht="12.75">
      <c r="B589" s="87"/>
      <c r="C589" s="30"/>
      <c r="D589" s="30"/>
      <c r="E589" s="71"/>
    </row>
    <row r="590" spans="2:5" s="8" customFormat="1" ht="12.75">
      <c r="B590" s="87"/>
      <c r="C590" s="30"/>
      <c r="D590" s="30"/>
      <c r="E590" s="71"/>
    </row>
    <row r="591" spans="2:5" s="8" customFormat="1" ht="12.75">
      <c r="B591" s="87"/>
      <c r="C591" s="30"/>
      <c r="D591" s="30"/>
      <c r="E591" s="71"/>
    </row>
    <row r="592" spans="2:5" s="8" customFormat="1" ht="12.75">
      <c r="B592" s="87"/>
      <c r="C592" s="30"/>
      <c r="D592" s="30"/>
      <c r="E592" s="71"/>
    </row>
    <row r="593" spans="2:5" s="8" customFormat="1" ht="12.75">
      <c r="B593" s="87"/>
      <c r="C593" s="30"/>
      <c r="D593" s="30"/>
      <c r="E593" s="71"/>
    </row>
    <row r="594" spans="2:5" s="8" customFormat="1" ht="12.75">
      <c r="B594" s="87"/>
      <c r="C594" s="30"/>
      <c r="D594" s="30"/>
      <c r="E594" s="71"/>
    </row>
    <row r="595" spans="2:5" s="8" customFormat="1" ht="12.75">
      <c r="B595" s="87"/>
      <c r="C595" s="30"/>
      <c r="D595" s="30"/>
      <c r="E595" s="71"/>
    </row>
    <row r="596" spans="2:5" s="8" customFormat="1" ht="12.75">
      <c r="B596" s="87"/>
      <c r="C596" s="30"/>
      <c r="D596" s="30"/>
      <c r="E596" s="71"/>
    </row>
    <row r="597" spans="2:5" s="8" customFormat="1" ht="12.75">
      <c r="B597" s="87"/>
      <c r="C597" s="30"/>
      <c r="D597" s="30"/>
      <c r="E597" s="71"/>
    </row>
    <row r="598" spans="2:5" s="8" customFormat="1" ht="12.75">
      <c r="B598" s="87"/>
      <c r="C598" s="30"/>
      <c r="D598" s="30"/>
      <c r="E598" s="71"/>
    </row>
    <row r="599" spans="2:5" s="8" customFormat="1" ht="12.75">
      <c r="B599" s="87"/>
      <c r="C599" s="30"/>
      <c r="D599" s="30"/>
      <c r="E599" s="71"/>
    </row>
    <row r="600" spans="2:5" s="8" customFormat="1" ht="12.75">
      <c r="B600" s="87"/>
      <c r="C600" s="30"/>
      <c r="D600" s="30"/>
      <c r="E600" s="71"/>
    </row>
    <row r="601" spans="2:5" s="8" customFormat="1" ht="12.75">
      <c r="B601" s="87"/>
      <c r="C601" s="30"/>
      <c r="D601" s="30"/>
      <c r="E601" s="71"/>
    </row>
    <row r="602" spans="2:5" s="8" customFormat="1" ht="12.75">
      <c r="B602" s="87"/>
      <c r="C602" s="30"/>
      <c r="D602" s="30"/>
      <c r="E602" s="71"/>
    </row>
    <row r="603" spans="2:5" s="8" customFormat="1" ht="12.75">
      <c r="B603" s="87"/>
      <c r="C603" s="30"/>
      <c r="D603" s="30"/>
      <c r="E603" s="71"/>
    </row>
    <row r="604" spans="2:5" s="8" customFormat="1" ht="12.75">
      <c r="B604" s="87"/>
      <c r="C604" s="30"/>
      <c r="D604" s="30"/>
      <c r="E604" s="71"/>
    </row>
    <row r="605" spans="2:5" s="8" customFormat="1" ht="12.75">
      <c r="B605" s="87"/>
      <c r="C605" s="30"/>
      <c r="D605" s="30"/>
      <c r="E605" s="71"/>
    </row>
    <row r="606" spans="2:5" s="8" customFormat="1" ht="12.75">
      <c r="B606" s="87"/>
      <c r="C606" s="30"/>
      <c r="D606" s="30"/>
      <c r="E606" s="71"/>
    </row>
    <row r="607" spans="2:5" s="8" customFormat="1" ht="12.75">
      <c r="B607" s="87"/>
      <c r="C607" s="30"/>
      <c r="D607" s="30"/>
      <c r="E607" s="71"/>
    </row>
    <row r="608" spans="2:5" s="8" customFormat="1" ht="12.75">
      <c r="B608" s="87"/>
      <c r="C608" s="30"/>
      <c r="D608" s="30"/>
      <c r="E608" s="71"/>
    </row>
    <row r="609" spans="2:5" s="8" customFormat="1" ht="12.75">
      <c r="B609" s="87"/>
      <c r="C609" s="30"/>
      <c r="D609" s="30"/>
      <c r="E609" s="71"/>
    </row>
    <row r="610" spans="2:5" s="8" customFormat="1" ht="12.75">
      <c r="B610" s="87"/>
      <c r="C610" s="30"/>
      <c r="D610" s="30"/>
      <c r="E610" s="71"/>
    </row>
    <row r="611" spans="2:5" s="8" customFormat="1" ht="12.75">
      <c r="B611" s="87"/>
      <c r="C611" s="30"/>
      <c r="D611" s="30"/>
      <c r="E611" s="71"/>
    </row>
    <row r="612" spans="2:5" s="8" customFormat="1" ht="12.75">
      <c r="B612" s="87"/>
      <c r="C612" s="30"/>
      <c r="D612" s="30"/>
      <c r="E612" s="71"/>
    </row>
    <row r="613" spans="2:5" s="8" customFormat="1" ht="12.75">
      <c r="B613" s="87"/>
      <c r="C613" s="30"/>
      <c r="D613" s="30"/>
      <c r="E613" s="71"/>
    </row>
    <row r="614" spans="2:5" s="8" customFormat="1" ht="12.75">
      <c r="B614" s="87"/>
      <c r="C614" s="30"/>
      <c r="D614" s="30"/>
      <c r="E614" s="71"/>
    </row>
    <row r="615" spans="2:5" s="8" customFormat="1" ht="12.75">
      <c r="B615" s="87"/>
      <c r="C615" s="30"/>
      <c r="D615" s="30"/>
      <c r="E615" s="71"/>
    </row>
    <row r="616" spans="2:5" s="8" customFormat="1" ht="12.75">
      <c r="B616" s="87"/>
      <c r="C616" s="30"/>
      <c r="D616" s="30"/>
      <c r="E616" s="71"/>
    </row>
    <row r="617" spans="2:5" s="8" customFormat="1" ht="12.75">
      <c r="B617" s="87"/>
      <c r="C617" s="30"/>
      <c r="D617" s="30"/>
      <c r="E617" s="71"/>
    </row>
    <row r="618" spans="2:5" s="8" customFormat="1" ht="12.75">
      <c r="B618" s="87"/>
      <c r="C618" s="30"/>
      <c r="D618" s="30"/>
      <c r="E618" s="71"/>
    </row>
    <row r="619" spans="2:5" s="8" customFormat="1" ht="12.75">
      <c r="B619" s="87"/>
      <c r="C619" s="30"/>
      <c r="D619" s="30"/>
      <c r="E619" s="71"/>
    </row>
    <row r="620" spans="2:5" s="8" customFormat="1" ht="12.75">
      <c r="B620" s="87"/>
      <c r="C620" s="30"/>
      <c r="D620" s="30"/>
      <c r="E620" s="71"/>
    </row>
    <row r="621" spans="2:5" s="8" customFormat="1" ht="12.75">
      <c r="B621" s="87"/>
      <c r="C621" s="30"/>
      <c r="D621" s="30"/>
      <c r="E621" s="71"/>
    </row>
    <row r="622" spans="2:5" s="8" customFormat="1" ht="12.75">
      <c r="B622" s="87"/>
      <c r="C622" s="30"/>
      <c r="D622" s="30"/>
      <c r="E622" s="71"/>
    </row>
    <row r="623" spans="2:5" s="8" customFormat="1" ht="12.75">
      <c r="B623" s="87"/>
      <c r="C623" s="30"/>
      <c r="D623" s="30"/>
      <c r="E623" s="71"/>
    </row>
    <row r="624" spans="2:5" s="8" customFormat="1" ht="12.75">
      <c r="B624" s="87"/>
      <c r="C624" s="30"/>
      <c r="D624" s="30"/>
      <c r="E624" s="71"/>
    </row>
    <row r="625" spans="2:5" s="8" customFormat="1" ht="12.75">
      <c r="B625" s="87"/>
      <c r="C625" s="30"/>
      <c r="D625" s="30"/>
      <c r="E625" s="71"/>
    </row>
    <row r="626" spans="2:5" s="8" customFormat="1" ht="12.75">
      <c r="B626" s="87"/>
      <c r="C626" s="30"/>
      <c r="D626" s="30"/>
      <c r="E626" s="71"/>
    </row>
    <row r="627" spans="2:5" s="8" customFormat="1" ht="12.75">
      <c r="B627" s="87"/>
      <c r="C627" s="30"/>
      <c r="D627" s="30"/>
      <c r="E627" s="71"/>
    </row>
    <row r="628" spans="2:5" s="8" customFormat="1" ht="12.75">
      <c r="B628" s="87"/>
      <c r="C628" s="30"/>
      <c r="D628" s="30"/>
      <c r="E628" s="71"/>
    </row>
    <row r="629" spans="2:5" s="8" customFormat="1" ht="12.75">
      <c r="B629" s="87"/>
      <c r="C629" s="30"/>
      <c r="D629" s="30"/>
      <c r="E629" s="71"/>
    </row>
    <row r="630" spans="2:5" s="8" customFormat="1" ht="12.75">
      <c r="B630" s="87"/>
      <c r="C630" s="30"/>
      <c r="D630" s="30"/>
      <c r="E630" s="71"/>
    </row>
    <row r="631" spans="2:5" s="8" customFormat="1" ht="12.75">
      <c r="B631" s="87"/>
      <c r="C631" s="30"/>
      <c r="D631" s="30"/>
      <c r="E631" s="71"/>
    </row>
  </sheetData>
  <mergeCells count="65">
    <mergeCell ref="F37:G37"/>
    <mergeCell ref="F32:G32"/>
    <mergeCell ref="F33:G33"/>
    <mergeCell ref="F34:G34"/>
    <mergeCell ref="F35:G35"/>
    <mergeCell ref="F36:G36"/>
    <mergeCell ref="F27:G27"/>
    <mergeCell ref="F28:G28"/>
    <mergeCell ref="F29:G29"/>
    <mergeCell ref="F30:G30"/>
    <mergeCell ref="F31:G31"/>
    <mergeCell ref="F38:G38"/>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C33:C36"/>
    <mergeCell ref="B29:B30"/>
    <mergeCell ref="B27:B28"/>
    <mergeCell ref="C27:C28"/>
    <mergeCell ref="C29:C30"/>
    <mergeCell ref="C31:C32"/>
    <mergeCell ref="B1:G1"/>
    <mergeCell ref="B3:G3"/>
    <mergeCell ref="B42:G42"/>
    <mergeCell ref="B43:G43"/>
    <mergeCell ref="B41:G41"/>
    <mergeCell ref="B9:E9"/>
    <mergeCell ref="F6:G7"/>
    <mergeCell ref="B39:E39"/>
    <mergeCell ref="B6:B7"/>
    <mergeCell ref="B33:B36"/>
    <mergeCell ref="B37:B38"/>
    <mergeCell ref="C6:C7"/>
    <mergeCell ref="E6:E7"/>
    <mergeCell ref="B8:G8"/>
    <mergeCell ref="D6:D7"/>
    <mergeCell ref="C12:C14"/>
    <mergeCell ref="H41:J41"/>
    <mergeCell ref="B40:G40"/>
    <mergeCell ref="H40:J40"/>
    <mergeCell ref="B11:E11"/>
    <mergeCell ref="F11:G11"/>
    <mergeCell ref="B12:B14"/>
    <mergeCell ref="C15:C16"/>
    <mergeCell ref="B15:B16"/>
    <mergeCell ref="C17:C18"/>
    <mergeCell ref="B17:B18"/>
    <mergeCell ref="B19:B20"/>
    <mergeCell ref="C19:C20"/>
    <mergeCell ref="C21:C22"/>
    <mergeCell ref="B21:B22"/>
    <mergeCell ref="C37:C38"/>
    <mergeCell ref="B31:B32"/>
  </mergeCells>
  <pageMargins left="0.511811023622047" right="0.196850393700787" top="0.43307086614173201" bottom="0.23622047244094499" header="0.196850393700787" footer="0.196850393700787"/>
  <pageSetup paperSize="9" scale="79" firstPageNumber="159" fitToHeight="0" orientation="portrait" useFirstPageNumber="1" r:id="rId1"/>
  <headerFooter>
    <oddHeader>&amp;CDRAFT</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aie38">
    <tabColor theme="3" tint="0.39994506668294322"/>
    <pageSetUpPr fitToPage="1"/>
  </sheetPr>
  <dimension ref="B1:K45"/>
  <sheetViews>
    <sheetView topLeftCell="A17" zoomScale="85" zoomScaleNormal="85" workbookViewId="0">
      <selection activeCell="G29" sqref="F29:G34"/>
    </sheetView>
  </sheetViews>
  <sheetFormatPr defaultColWidth="9" defaultRowHeight="15.75"/>
  <cols>
    <col min="1" max="1" width="6.42578125" style="92" customWidth="1"/>
    <col min="2" max="2" width="3.7109375" style="87" customWidth="1"/>
    <col min="3" max="3" width="41.28515625" style="30" customWidth="1"/>
    <col min="4" max="4" width="24" style="30" customWidth="1"/>
    <col min="5" max="5" width="9" style="71" customWidth="1"/>
    <col min="6" max="6" width="10.28515625" style="92" customWidth="1"/>
    <col min="7" max="10" width="9.140625" style="92"/>
    <col min="11" max="11" width="9" style="92" hidden="1" customWidth="1"/>
    <col min="12" max="247" width="9.140625" style="92"/>
    <col min="248" max="248" width="3.7109375" style="92" customWidth="1"/>
    <col min="249" max="249" width="41.28515625" style="92" customWidth="1"/>
    <col min="250" max="250" width="7.42578125" style="92" customWidth="1"/>
    <col min="251" max="256" width="6.140625" style="92" customWidth="1"/>
    <col min="257" max="257" width="7.7109375" style="92" customWidth="1"/>
    <col min="258" max="503" width="9.140625" style="92"/>
    <col min="504" max="504" width="3.7109375" style="92" customWidth="1"/>
    <col min="505" max="505" width="41.28515625" style="92" customWidth="1"/>
    <col min="506" max="506" width="7.42578125" style="92" customWidth="1"/>
    <col min="507" max="512" width="6.140625" style="92" customWidth="1"/>
    <col min="513" max="513" width="7.7109375" style="92" customWidth="1"/>
    <col min="514" max="759" width="9.140625" style="92"/>
    <col min="760" max="760" width="3.7109375" style="92" customWidth="1"/>
    <col min="761" max="761" width="41.28515625" style="92" customWidth="1"/>
    <col min="762" max="762" width="7.42578125" style="92" customWidth="1"/>
    <col min="763" max="768" width="6.140625" style="92" customWidth="1"/>
    <col min="769" max="769" width="7.7109375" style="92" customWidth="1"/>
    <col min="770" max="1015" width="9.140625" style="92"/>
    <col min="1016" max="1016" width="3.7109375" style="92" customWidth="1"/>
    <col min="1017" max="1017" width="41.28515625" style="92" customWidth="1"/>
    <col min="1018" max="1018" width="7.42578125" style="92" customWidth="1"/>
    <col min="1019" max="1024" width="6.140625" style="92" customWidth="1"/>
    <col min="1025" max="1025" width="7.7109375" style="92" customWidth="1"/>
    <col min="1026" max="1271" width="9.140625" style="92"/>
    <col min="1272" max="1272" width="3.7109375" style="92" customWidth="1"/>
    <col min="1273" max="1273" width="41.28515625" style="92" customWidth="1"/>
    <col min="1274" max="1274" width="7.42578125" style="92" customWidth="1"/>
    <col min="1275" max="1280" width="6.140625" style="92" customWidth="1"/>
    <col min="1281" max="1281" width="7.7109375" style="92" customWidth="1"/>
    <col min="1282" max="1527" width="9.140625" style="92"/>
    <col min="1528" max="1528" width="3.7109375" style="92" customWidth="1"/>
    <col min="1529" max="1529" width="41.28515625" style="92" customWidth="1"/>
    <col min="1530" max="1530" width="7.42578125" style="92" customWidth="1"/>
    <col min="1531" max="1536" width="6.140625" style="92" customWidth="1"/>
    <col min="1537" max="1537" width="7.7109375" style="92" customWidth="1"/>
    <col min="1538" max="1783" width="9.140625" style="92"/>
    <col min="1784" max="1784" width="3.7109375" style="92" customWidth="1"/>
    <col min="1785" max="1785" width="41.28515625" style="92" customWidth="1"/>
    <col min="1786" max="1786" width="7.42578125" style="92" customWidth="1"/>
    <col min="1787" max="1792" width="6.140625" style="92" customWidth="1"/>
    <col min="1793" max="1793" width="7.7109375" style="92" customWidth="1"/>
    <col min="1794" max="2039" width="9.140625" style="92"/>
    <col min="2040" max="2040" width="3.7109375" style="92" customWidth="1"/>
    <col min="2041" max="2041" width="41.28515625" style="92" customWidth="1"/>
    <col min="2042" max="2042" width="7.42578125" style="92" customWidth="1"/>
    <col min="2043" max="2048" width="6.140625" style="92" customWidth="1"/>
    <col min="2049" max="2049" width="7.7109375" style="92" customWidth="1"/>
    <col min="2050" max="2295" width="9.140625" style="92"/>
    <col min="2296" max="2296" width="3.7109375" style="92" customWidth="1"/>
    <col min="2297" max="2297" width="41.28515625" style="92" customWidth="1"/>
    <col min="2298" max="2298" width="7.42578125" style="92" customWidth="1"/>
    <col min="2299" max="2304" width="6.140625" style="92" customWidth="1"/>
    <col min="2305" max="2305" width="7.7109375" style="92" customWidth="1"/>
    <col min="2306" max="2551" width="9.140625" style="92"/>
    <col min="2552" max="2552" width="3.7109375" style="92" customWidth="1"/>
    <col min="2553" max="2553" width="41.28515625" style="92" customWidth="1"/>
    <col min="2554" max="2554" width="7.42578125" style="92" customWidth="1"/>
    <col min="2555" max="2560" width="6.140625" style="92" customWidth="1"/>
    <col min="2561" max="2561" width="7.7109375" style="92" customWidth="1"/>
    <col min="2562" max="2807" width="9.140625" style="92"/>
    <col min="2808" max="2808" width="3.7109375" style="92" customWidth="1"/>
    <col min="2809" max="2809" width="41.28515625" style="92" customWidth="1"/>
    <col min="2810" max="2810" width="7.42578125" style="92" customWidth="1"/>
    <col min="2811" max="2816" width="6.140625" style="92" customWidth="1"/>
    <col min="2817" max="2817" width="7.7109375" style="92" customWidth="1"/>
    <col min="2818" max="3063" width="9.140625" style="92"/>
    <col min="3064" max="3064" width="3.7109375" style="92" customWidth="1"/>
    <col min="3065" max="3065" width="41.28515625" style="92" customWidth="1"/>
    <col min="3066" max="3066" width="7.42578125" style="92" customWidth="1"/>
    <col min="3067" max="3072" width="6.140625" style="92" customWidth="1"/>
    <col min="3073" max="3073" width="7.7109375" style="92" customWidth="1"/>
    <col min="3074" max="3319" width="9.140625" style="92"/>
    <col min="3320" max="3320" width="3.7109375" style="92" customWidth="1"/>
    <col min="3321" max="3321" width="41.28515625" style="92" customWidth="1"/>
    <col min="3322" max="3322" width="7.42578125" style="92" customWidth="1"/>
    <col min="3323" max="3328" width="6.140625" style="92" customWidth="1"/>
    <col min="3329" max="3329" width="7.7109375" style="92" customWidth="1"/>
    <col min="3330" max="3575" width="9.140625" style="92"/>
    <col min="3576" max="3576" width="3.7109375" style="92" customWidth="1"/>
    <col min="3577" max="3577" width="41.28515625" style="92" customWidth="1"/>
    <col min="3578" max="3578" width="7.42578125" style="92" customWidth="1"/>
    <col min="3579" max="3584" width="6.140625" style="92" customWidth="1"/>
    <col min="3585" max="3585" width="7.7109375" style="92" customWidth="1"/>
    <col min="3586" max="3831" width="9.140625" style="92"/>
    <col min="3832" max="3832" width="3.7109375" style="92" customWidth="1"/>
    <col min="3833" max="3833" width="41.28515625" style="92" customWidth="1"/>
    <col min="3834" max="3834" width="7.42578125" style="92" customWidth="1"/>
    <col min="3835" max="3840" width="6.140625" style="92" customWidth="1"/>
    <col min="3841" max="3841" width="7.7109375" style="92" customWidth="1"/>
    <col min="3842" max="4087" width="9.140625" style="92"/>
    <col min="4088" max="4088" width="3.7109375" style="92" customWidth="1"/>
    <col min="4089" max="4089" width="41.28515625" style="92" customWidth="1"/>
    <col min="4090" max="4090" width="7.42578125" style="92" customWidth="1"/>
    <col min="4091" max="4096" width="6.140625" style="92" customWidth="1"/>
    <col min="4097" max="4097" width="7.7109375" style="92" customWidth="1"/>
    <col min="4098" max="4343" width="9.140625" style="92"/>
    <col min="4344" max="4344" width="3.7109375" style="92" customWidth="1"/>
    <col min="4345" max="4345" width="41.28515625" style="92" customWidth="1"/>
    <col min="4346" max="4346" width="7.42578125" style="92" customWidth="1"/>
    <col min="4347" max="4352" width="6.140625" style="92" customWidth="1"/>
    <col min="4353" max="4353" width="7.7109375" style="92" customWidth="1"/>
    <col min="4354" max="4599" width="9.140625" style="92"/>
    <col min="4600" max="4600" width="3.7109375" style="92" customWidth="1"/>
    <col min="4601" max="4601" width="41.28515625" style="92" customWidth="1"/>
    <col min="4602" max="4602" width="7.42578125" style="92" customWidth="1"/>
    <col min="4603" max="4608" width="6.140625" style="92" customWidth="1"/>
    <col min="4609" max="4609" width="7.7109375" style="92" customWidth="1"/>
    <col min="4610" max="4855" width="9.140625" style="92"/>
    <col min="4856" max="4856" width="3.7109375" style="92" customWidth="1"/>
    <col min="4857" max="4857" width="41.28515625" style="92" customWidth="1"/>
    <col min="4858" max="4858" width="7.42578125" style="92" customWidth="1"/>
    <col min="4859" max="4864" width="6.140625" style="92" customWidth="1"/>
    <col min="4865" max="4865" width="7.7109375" style="92" customWidth="1"/>
    <col min="4866" max="5111" width="9.140625" style="92"/>
    <col min="5112" max="5112" width="3.7109375" style="92" customWidth="1"/>
    <col min="5113" max="5113" width="41.28515625" style="92" customWidth="1"/>
    <col min="5114" max="5114" width="7.42578125" style="92" customWidth="1"/>
    <col min="5115" max="5120" width="6.140625" style="92" customWidth="1"/>
    <col min="5121" max="5121" width="7.7109375" style="92" customWidth="1"/>
    <col min="5122" max="5367" width="9.140625" style="92"/>
    <col min="5368" max="5368" width="3.7109375" style="92" customWidth="1"/>
    <col min="5369" max="5369" width="41.28515625" style="92" customWidth="1"/>
    <col min="5370" max="5370" width="7.42578125" style="92" customWidth="1"/>
    <col min="5371" max="5376" width="6.140625" style="92" customWidth="1"/>
    <col min="5377" max="5377" width="7.7109375" style="92" customWidth="1"/>
    <col min="5378" max="5623" width="9.140625" style="92"/>
    <col min="5624" max="5624" width="3.7109375" style="92" customWidth="1"/>
    <col min="5625" max="5625" width="41.28515625" style="92" customWidth="1"/>
    <col min="5626" max="5626" width="7.42578125" style="92" customWidth="1"/>
    <col min="5627" max="5632" width="6.140625" style="92" customWidth="1"/>
    <col min="5633" max="5633" width="7.7109375" style="92" customWidth="1"/>
    <col min="5634" max="5879" width="9.140625" style="92"/>
    <col min="5880" max="5880" width="3.7109375" style="92" customWidth="1"/>
    <col min="5881" max="5881" width="41.28515625" style="92" customWidth="1"/>
    <col min="5882" max="5882" width="7.42578125" style="92" customWidth="1"/>
    <col min="5883" max="5888" width="6.140625" style="92" customWidth="1"/>
    <col min="5889" max="5889" width="7.7109375" style="92" customWidth="1"/>
    <col min="5890" max="6135" width="9.140625" style="92"/>
    <col min="6136" max="6136" width="3.7109375" style="92" customWidth="1"/>
    <col min="6137" max="6137" width="41.28515625" style="92" customWidth="1"/>
    <col min="6138" max="6138" width="7.42578125" style="92" customWidth="1"/>
    <col min="6139" max="6144" width="6.140625" style="92" customWidth="1"/>
    <col min="6145" max="6145" width="7.7109375" style="92" customWidth="1"/>
    <col min="6146" max="6391" width="9.140625" style="92"/>
    <col min="6392" max="6392" width="3.7109375" style="92" customWidth="1"/>
    <col min="6393" max="6393" width="41.28515625" style="92" customWidth="1"/>
    <col min="6394" max="6394" width="7.42578125" style="92" customWidth="1"/>
    <col min="6395" max="6400" width="6.140625" style="92" customWidth="1"/>
    <col min="6401" max="6401" width="7.7109375" style="92" customWidth="1"/>
    <col min="6402" max="6647" width="9.140625" style="92"/>
    <col min="6648" max="6648" width="3.7109375" style="92" customWidth="1"/>
    <col min="6649" max="6649" width="41.28515625" style="92" customWidth="1"/>
    <col min="6650" max="6650" width="7.42578125" style="92" customWidth="1"/>
    <col min="6651" max="6656" width="6.140625" style="92" customWidth="1"/>
    <col min="6657" max="6657" width="7.7109375" style="92" customWidth="1"/>
    <col min="6658" max="6903" width="9.140625" style="92"/>
    <col min="6904" max="6904" width="3.7109375" style="92" customWidth="1"/>
    <col min="6905" max="6905" width="41.28515625" style="92" customWidth="1"/>
    <col min="6906" max="6906" width="7.42578125" style="92" customWidth="1"/>
    <col min="6907" max="6912" width="6.140625" style="92" customWidth="1"/>
    <col min="6913" max="6913" width="7.7109375" style="92" customWidth="1"/>
    <col min="6914" max="7159" width="9.140625" style="92"/>
    <col min="7160" max="7160" width="3.7109375" style="92" customWidth="1"/>
    <col min="7161" max="7161" width="41.28515625" style="92" customWidth="1"/>
    <col min="7162" max="7162" width="7.42578125" style="92" customWidth="1"/>
    <col min="7163" max="7168" width="6.140625" style="92" customWidth="1"/>
    <col min="7169" max="7169" width="7.7109375" style="92" customWidth="1"/>
    <col min="7170" max="7415" width="9.140625" style="92"/>
    <col min="7416" max="7416" width="3.7109375" style="92" customWidth="1"/>
    <col min="7417" max="7417" width="41.28515625" style="92" customWidth="1"/>
    <col min="7418" max="7418" width="7.42578125" style="92" customWidth="1"/>
    <col min="7419" max="7424" width="6.140625" style="92" customWidth="1"/>
    <col min="7425" max="7425" width="7.7109375" style="92" customWidth="1"/>
    <col min="7426" max="7671" width="9.140625" style="92"/>
    <col min="7672" max="7672" width="3.7109375" style="92" customWidth="1"/>
    <col min="7673" max="7673" width="41.28515625" style="92" customWidth="1"/>
    <col min="7674" max="7674" width="7.42578125" style="92" customWidth="1"/>
    <col min="7675" max="7680" width="6.140625" style="92" customWidth="1"/>
    <col min="7681" max="7681" width="7.7109375" style="92" customWidth="1"/>
    <col min="7682" max="7927" width="9.140625" style="92"/>
    <col min="7928" max="7928" width="3.7109375" style="92" customWidth="1"/>
    <col min="7929" max="7929" width="41.28515625" style="92" customWidth="1"/>
    <col min="7930" max="7930" width="7.42578125" style="92" customWidth="1"/>
    <col min="7931" max="7936" width="6.140625" style="92" customWidth="1"/>
    <col min="7937" max="7937" width="7.7109375" style="92" customWidth="1"/>
    <col min="7938" max="8183" width="9.140625" style="92"/>
    <col min="8184" max="8184" width="3.7109375" style="92" customWidth="1"/>
    <col min="8185" max="8185" width="41.28515625" style="92" customWidth="1"/>
    <col min="8186" max="8186" width="7.42578125" style="92" customWidth="1"/>
    <col min="8187" max="8192" width="6.140625" style="92" customWidth="1"/>
    <col min="8193" max="8193" width="7.7109375" style="92" customWidth="1"/>
    <col min="8194" max="8439" width="9.140625" style="92"/>
    <col min="8440" max="8440" width="3.7109375" style="92" customWidth="1"/>
    <col min="8441" max="8441" width="41.28515625" style="92" customWidth="1"/>
    <col min="8442" max="8442" width="7.42578125" style="92" customWidth="1"/>
    <col min="8443" max="8448" width="6.140625" style="92" customWidth="1"/>
    <col min="8449" max="8449" width="7.7109375" style="92" customWidth="1"/>
    <col min="8450" max="8695" width="9.140625" style="92"/>
    <col min="8696" max="8696" width="3.7109375" style="92" customWidth="1"/>
    <col min="8697" max="8697" width="41.28515625" style="92" customWidth="1"/>
    <col min="8698" max="8698" width="7.42578125" style="92" customWidth="1"/>
    <col min="8699" max="8704" width="6.140625" style="92" customWidth="1"/>
    <col min="8705" max="8705" width="7.7109375" style="92" customWidth="1"/>
    <col min="8706" max="8951" width="9.140625" style="92"/>
    <col min="8952" max="8952" width="3.7109375" style="92" customWidth="1"/>
    <col min="8953" max="8953" width="41.28515625" style="92" customWidth="1"/>
    <col min="8954" max="8954" width="7.42578125" style="92" customWidth="1"/>
    <col min="8955" max="8960" width="6.140625" style="92" customWidth="1"/>
    <col min="8961" max="8961" width="7.7109375" style="92" customWidth="1"/>
    <col min="8962" max="9207" width="9.140625" style="92"/>
    <col min="9208" max="9208" width="3.7109375" style="92" customWidth="1"/>
    <col min="9209" max="9209" width="41.28515625" style="92" customWidth="1"/>
    <col min="9210" max="9210" width="7.42578125" style="92" customWidth="1"/>
    <col min="9211" max="9216" width="6.140625" style="92" customWidth="1"/>
    <col min="9217" max="9217" width="7.7109375" style="92" customWidth="1"/>
    <col min="9218" max="9463" width="9.140625" style="92"/>
    <col min="9464" max="9464" width="3.7109375" style="92" customWidth="1"/>
    <col min="9465" max="9465" width="41.28515625" style="92" customWidth="1"/>
    <col min="9466" max="9466" width="7.42578125" style="92" customWidth="1"/>
    <col min="9467" max="9472" width="6.140625" style="92" customWidth="1"/>
    <col min="9473" max="9473" width="7.7109375" style="92" customWidth="1"/>
    <col min="9474" max="9719" width="9.140625" style="92"/>
    <col min="9720" max="9720" width="3.7109375" style="92" customWidth="1"/>
    <col min="9721" max="9721" width="41.28515625" style="92" customWidth="1"/>
    <col min="9722" max="9722" width="7.42578125" style="92" customWidth="1"/>
    <col min="9723" max="9728" width="6.140625" style="92" customWidth="1"/>
    <col min="9729" max="9729" width="7.7109375" style="92" customWidth="1"/>
    <col min="9730" max="9975" width="9.140625" style="92"/>
    <col min="9976" max="9976" width="3.7109375" style="92" customWidth="1"/>
    <col min="9977" max="9977" width="41.28515625" style="92" customWidth="1"/>
    <col min="9978" max="9978" width="7.42578125" style="92" customWidth="1"/>
    <col min="9979" max="9984" width="6.140625" style="92" customWidth="1"/>
    <col min="9985" max="9985" width="7.7109375" style="92" customWidth="1"/>
    <col min="9986" max="10231" width="9.140625" style="92"/>
    <col min="10232" max="10232" width="3.7109375" style="92" customWidth="1"/>
    <col min="10233" max="10233" width="41.28515625" style="92" customWidth="1"/>
    <col min="10234" max="10234" width="7.42578125" style="92" customWidth="1"/>
    <col min="10235" max="10240" width="6.140625" style="92" customWidth="1"/>
    <col min="10241" max="10241" width="7.7109375" style="92" customWidth="1"/>
    <col min="10242" max="10487" width="9.140625" style="92"/>
    <col min="10488" max="10488" width="3.7109375" style="92" customWidth="1"/>
    <col min="10489" max="10489" width="41.28515625" style="92" customWidth="1"/>
    <col min="10490" max="10490" width="7.42578125" style="92" customWidth="1"/>
    <col min="10491" max="10496" width="6.140625" style="92" customWidth="1"/>
    <col min="10497" max="10497" width="7.7109375" style="92" customWidth="1"/>
    <col min="10498" max="10743" width="9.140625" style="92"/>
    <col min="10744" max="10744" width="3.7109375" style="92" customWidth="1"/>
    <col min="10745" max="10745" width="41.28515625" style="92" customWidth="1"/>
    <col min="10746" max="10746" width="7.42578125" style="92" customWidth="1"/>
    <col min="10747" max="10752" width="6.140625" style="92" customWidth="1"/>
    <col min="10753" max="10753" width="7.7109375" style="92" customWidth="1"/>
    <col min="10754" max="10999" width="9.140625" style="92"/>
    <col min="11000" max="11000" width="3.7109375" style="92" customWidth="1"/>
    <col min="11001" max="11001" width="41.28515625" style="92" customWidth="1"/>
    <col min="11002" max="11002" width="7.42578125" style="92" customWidth="1"/>
    <col min="11003" max="11008" width="6.140625" style="92" customWidth="1"/>
    <col min="11009" max="11009" width="7.7109375" style="92" customWidth="1"/>
    <col min="11010" max="11255" width="9.140625" style="92"/>
    <col min="11256" max="11256" width="3.7109375" style="92" customWidth="1"/>
    <col min="11257" max="11257" width="41.28515625" style="92" customWidth="1"/>
    <col min="11258" max="11258" width="7.42578125" style="92" customWidth="1"/>
    <col min="11259" max="11264" width="6.140625" style="92" customWidth="1"/>
    <col min="11265" max="11265" width="7.7109375" style="92" customWidth="1"/>
    <col min="11266" max="11511" width="9.140625" style="92"/>
    <col min="11512" max="11512" width="3.7109375" style="92" customWidth="1"/>
    <col min="11513" max="11513" width="41.28515625" style="92" customWidth="1"/>
    <col min="11514" max="11514" width="7.42578125" style="92" customWidth="1"/>
    <col min="11515" max="11520" width="6.140625" style="92" customWidth="1"/>
    <col min="11521" max="11521" width="7.7109375" style="92" customWidth="1"/>
    <col min="11522" max="11767" width="9.140625" style="92"/>
    <col min="11768" max="11768" width="3.7109375" style="92" customWidth="1"/>
    <col min="11769" max="11769" width="41.28515625" style="92" customWidth="1"/>
    <col min="11770" max="11770" width="7.42578125" style="92" customWidth="1"/>
    <col min="11771" max="11776" width="6.140625" style="92" customWidth="1"/>
    <col min="11777" max="11777" width="7.7109375" style="92" customWidth="1"/>
    <col min="11778" max="12023" width="9.140625" style="92"/>
    <col min="12024" max="12024" width="3.7109375" style="92" customWidth="1"/>
    <col min="12025" max="12025" width="41.28515625" style="92" customWidth="1"/>
    <col min="12026" max="12026" width="7.42578125" style="92" customWidth="1"/>
    <col min="12027" max="12032" width="6.140625" style="92" customWidth="1"/>
    <col min="12033" max="12033" width="7.7109375" style="92" customWidth="1"/>
    <col min="12034" max="12279" width="9.140625" style="92"/>
    <col min="12280" max="12280" width="3.7109375" style="92" customWidth="1"/>
    <col min="12281" max="12281" width="41.28515625" style="92" customWidth="1"/>
    <col min="12282" max="12282" width="7.42578125" style="92" customWidth="1"/>
    <col min="12283" max="12288" width="6.140625" style="92" customWidth="1"/>
    <col min="12289" max="12289" width="7.7109375" style="92" customWidth="1"/>
    <col min="12290" max="12535" width="9.140625" style="92"/>
    <col min="12536" max="12536" width="3.7109375" style="92" customWidth="1"/>
    <col min="12537" max="12537" width="41.28515625" style="92" customWidth="1"/>
    <col min="12538" max="12538" width="7.42578125" style="92" customWidth="1"/>
    <col min="12539" max="12544" width="6.140625" style="92" customWidth="1"/>
    <col min="12545" max="12545" width="7.7109375" style="92" customWidth="1"/>
    <col min="12546" max="12791" width="9.140625" style="92"/>
    <col min="12792" max="12792" width="3.7109375" style="92" customWidth="1"/>
    <col min="12793" max="12793" width="41.28515625" style="92" customWidth="1"/>
    <col min="12794" max="12794" width="7.42578125" style="92" customWidth="1"/>
    <col min="12795" max="12800" width="6.140625" style="92" customWidth="1"/>
    <col min="12801" max="12801" width="7.7109375" style="92" customWidth="1"/>
    <col min="12802" max="13047" width="9.140625" style="92"/>
    <col min="13048" max="13048" width="3.7109375" style="92" customWidth="1"/>
    <col min="13049" max="13049" width="41.28515625" style="92" customWidth="1"/>
    <col min="13050" max="13050" width="7.42578125" style="92" customWidth="1"/>
    <col min="13051" max="13056" width="6.140625" style="92" customWidth="1"/>
    <col min="13057" max="13057" width="7.7109375" style="92" customWidth="1"/>
    <col min="13058" max="13303" width="9.140625" style="92"/>
    <col min="13304" max="13304" width="3.7109375" style="92" customWidth="1"/>
    <col min="13305" max="13305" width="41.28515625" style="92" customWidth="1"/>
    <col min="13306" max="13306" width="7.42578125" style="92" customWidth="1"/>
    <col min="13307" max="13312" width="6.140625" style="92" customWidth="1"/>
    <col min="13313" max="13313" width="7.7109375" style="92" customWidth="1"/>
    <col min="13314" max="13559" width="9.140625" style="92"/>
    <col min="13560" max="13560" width="3.7109375" style="92" customWidth="1"/>
    <col min="13561" max="13561" width="41.28515625" style="92" customWidth="1"/>
    <col min="13562" max="13562" width="7.42578125" style="92" customWidth="1"/>
    <col min="13563" max="13568" width="6.140625" style="92" customWidth="1"/>
    <col min="13569" max="13569" width="7.7109375" style="92" customWidth="1"/>
    <col min="13570" max="13815" width="9.140625" style="92"/>
    <col min="13816" max="13816" width="3.7109375" style="92" customWidth="1"/>
    <col min="13817" max="13817" width="41.28515625" style="92" customWidth="1"/>
    <col min="13818" max="13818" width="7.42578125" style="92" customWidth="1"/>
    <col min="13819" max="13824" width="6.140625" style="92" customWidth="1"/>
    <col min="13825" max="13825" width="7.7109375" style="92" customWidth="1"/>
    <col min="13826" max="14071" width="9.140625" style="92"/>
    <col min="14072" max="14072" width="3.7109375" style="92" customWidth="1"/>
    <col min="14073" max="14073" width="41.28515625" style="92" customWidth="1"/>
    <col min="14074" max="14074" width="7.42578125" style="92" customWidth="1"/>
    <col min="14075" max="14080" width="6.140625" style="92" customWidth="1"/>
    <col min="14081" max="14081" width="7.7109375" style="92" customWidth="1"/>
    <col min="14082" max="14327" width="9.140625" style="92"/>
    <col min="14328" max="14328" width="3.7109375" style="92" customWidth="1"/>
    <col min="14329" max="14329" width="41.28515625" style="92" customWidth="1"/>
    <col min="14330" max="14330" width="7.42578125" style="92" customWidth="1"/>
    <col min="14331" max="14336" width="6.140625" style="92" customWidth="1"/>
    <col min="14337" max="14337" width="7.7109375" style="92" customWidth="1"/>
    <col min="14338" max="14583" width="9.140625" style="92"/>
    <col min="14584" max="14584" width="3.7109375" style="92" customWidth="1"/>
    <col min="14585" max="14585" width="41.28515625" style="92" customWidth="1"/>
    <col min="14586" max="14586" width="7.42578125" style="92" customWidth="1"/>
    <col min="14587" max="14592" width="6.140625" style="92" customWidth="1"/>
    <col min="14593" max="14593" width="7.7109375" style="92" customWidth="1"/>
    <col min="14594" max="14839" width="9.140625" style="92"/>
    <col min="14840" max="14840" width="3.7109375" style="92" customWidth="1"/>
    <col min="14841" max="14841" width="41.28515625" style="92" customWidth="1"/>
    <col min="14842" max="14842" width="7.42578125" style="92" customWidth="1"/>
    <col min="14843" max="14848" width="6.140625" style="92" customWidth="1"/>
    <col min="14849" max="14849" width="7.7109375" style="92" customWidth="1"/>
    <col min="14850" max="15095" width="9.140625" style="92"/>
    <col min="15096" max="15096" width="3.7109375" style="92" customWidth="1"/>
    <col min="15097" max="15097" width="41.28515625" style="92" customWidth="1"/>
    <col min="15098" max="15098" width="7.42578125" style="92" customWidth="1"/>
    <col min="15099" max="15104" width="6.140625" style="92" customWidth="1"/>
    <col min="15105" max="15105" width="7.7109375" style="92" customWidth="1"/>
    <col min="15106" max="15351" width="9.140625" style="92"/>
    <col min="15352" max="15352" width="3.7109375" style="92" customWidth="1"/>
    <col min="15353" max="15353" width="41.28515625" style="92" customWidth="1"/>
    <col min="15354" max="15354" width="7.42578125" style="92" customWidth="1"/>
    <col min="15355" max="15360" width="6.140625" style="92" customWidth="1"/>
    <col min="15361" max="15361" width="7.7109375" style="92" customWidth="1"/>
    <col min="15362" max="15607" width="9.140625" style="92"/>
    <col min="15608" max="15608" width="3.7109375" style="92" customWidth="1"/>
    <col min="15609" max="15609" width="41.28515625" style="92" customWidth="1"/>
    <col min="15610" max="15610" width="7.42578125" style="92" customWidth="1"/>
    <col min="15611" max="15616" width="6.140625" style="92" customWidth="1"/>
    <col min="15617" max="15617" width="7.7109375" style="92" customWidth="1"/>
    <col min="15618" max="15863" width="9.140625" style="92"/>
    <col min="15864" max="15864" width="3.7109375" style="92" customWidth="1"/>
    <col min="15865" max="15865" width="41.28515625" style="92" customWidth="1"/>
    <col min="15866" max="15866" width="7.42578125" style="92" customWidth="1"/>
    <col min="15867" max="15872" width="6.140625" style="92" customWidth="1"/>
    <col min="15873" max="15873" width="7.7109375" style="92" customWidth="1"/>
    <col min="15874" max="16119" width="9.140625" style="92"/>
    <col min="16120" max="16120" width="3.7109375" style="92" customWidth="1"/>
    <col min="16121" max="16121" width="41.28515625" style="92" customWidth="1"/>
    <col min="16122" max="16122" width="7.42578125" style="92" customWidth="1"/>
    <col min="16123" max="16128" width="6.140625" style="92" customWidth="1"/>
    <col min="16129" max="16129" width="7.7109375" style="92" customWidth="1"/>
    <col min="16130" max="16375" width="9.140625" style="92"/>
    <col min="16376" max="16384" width="10.28515625" style="92" customWidth="1"/>
  </cols>
  <sheetData>
    <row r="1" spans="2:11">
      <c r="B1" s="1518" t="s">
        <v>341</v>
      </c>
      <c r="C1" s="1518"/>
      <c r="D1" s="1518"/>
      <c r="E1" s="1518"/>
      <c r="F1" s="1518"/>
    </row>
    <row r="2" spans="2:11">
      <c r="C2" s="38"/>
      <c r="D2" s="38"/>
    </row>
    <row r="3" spans="2:11">
      <c r="B3" s="108"/>
      <c r="C3" s="1719" t="s">
        <v>468</v>
      </c>
      <c r="D3" s="1719"/>
      <c r="E3" s="1719"/>
      <c r="F3" s="1719"/>
    </row>
    <row r="4" spans="2:11">
      <c r="B4" s="108"/>
      <c r="C4" s="109"/>
      <c r="D4" s="109"/>
      <c r="E4" s="109"/>
    </row>
    <row r="5" spans="2:11" ht="13.5" customHeight="1">
      <c r="B5" s="110"/>
      <c r="C5" s="111"/>
      <c r="D5" s="111"/>
      <c r="E5" s="111"/>
    </row>
    <row r="6" spans="2:11" s="107" customFormat="1" ht="38.25">
      <c r="B6" s="1761" t="s">
        <v>469</v>
      </c>
      <c r="C6" s="1759" t="s">
        <v>2</v>
      </c>
      <c r="D6" s="1218" t="s">
        <v>747</v>
      </c>
      <c r="E6" s="1763" t="s">
        <v>470</v>
      </c>
      <c r="F6" s="624" t="s">
        <v>2402</v>
      </c>
    </row>
    <row r="7" spans="2:11" s="107" customFormat="1">
      <c r="B7" s="1762"/>
      <c r="C7" s="1760"/>
      <c r="D7" s="1760"/>
      <c r="E7" s="1764"/>
      <c r="F7" s="651" t="s">
        <v>19</v>
      </c>
    </row>
    <row r="8" spans="2:11" ht="15.75" customHeight="1">
      <c r="B8" s="1742" t="s">
        <v>2565</v>
      </c>
      <c r="C8" s="1742"/>
      <c r="D8" s="1742"/>
      <c r="E8" s="1742"/>
      <c r="F8" s="1742"/>
      <c r="G8" s="107"/>
    </row>
    <row r="9" spans="2:11">
      <c r="B9" s="1743">
        <v>1</v>
      </c>
      <c r="C9" s="1502" t="s">
        <v>978</v>
      </c>
      <c r="D9" s="114" t="s">
        <v>803</v>
      </c>
      <c r="E9" s="113" t="s">
        <v>302</v>
      </c>
      <c r="F9" s="444">
        <f>_xlfn.XLOOKUP(K9,[1]VIII_CII_D_centr!$AI:$AI,[1]VIII_CII_D_centr!$T:$T)</f>
        <v>1.7997262499999997</v>
      </c>
      <c r="I9" s="101"/>
      <c r="K9" s="769" t="s">
        <v>2330</v>
      </c>
    </row>
    <row r="10" spans="2:11">
      <c r="B10" s="1744"/>
      <c r="C10" s="1158"/>
      <c r="D10" s="114" t="s">
        <v>364</v>
      </c>
      <c r="E10" s="113" t="s">
        <v>302</v>
      </c>
      <c r="F10" s="444">
        <f>_xlfn.XLOOKUP(K10,[1]VIII_CII_D_centr!$AI:$AI,[1]VIII_CII_D_centr!$T:$T)</f>
        <v>1.7461986049618126</v>
      </c>
      <c r="I10" s="101"/>
      <c r="K10" s="769" t="s">
        <v>2331</v>
      </c>
    </row>
    <row r="11" spans="2:11">
      <c r="B11" s="1744"/>
      <c r="C11" s="1158"/>
      <c r="D11" s="114" t="s">
        <v>88</v>
      </c>
      <c r="E11" s="113" t="s">
        <v>302</v>
      </c>
      <c r="F11" s="444">
        <f>_xlfn.XLOOKUP(K11,[1]VIII_CII_D_centr!$AI:$AI,[1]VIII_CII_D_centr!$T:$T)</f>
        <v>1.6926709599236247</v>
      </c>
      <c r="I11" s="101"/>
      <c r="K11" s="769" t="s">
        <v>2332</v>
      </c>
    </row>
    <row r="12" spans="2:11">
      <c r="B12" s="1744"/>
      <c r="C12" s="1158"/>
      <c r="D12" s="114" t="s">
        <v>458</v>
      </c>
      <c r="E12" s="113" t="s">
        <v>302</v>
      </c>
      <c r="F12" s="444">
        <f>_xlfn.XLOOKUP(K12,[1]VIII_CII_D_centr!$AI:$AI,[1]VIII_CII_D_centr!$T:$T)</f>
        <v>1.5531466178675484</v>
      </c>
      <c r="I12" s="101"/>
      <c r="K12" s="769" t="s">
        <v>2333</v>
      </c>
    </row>
    <row r="13" spans="2:11">
      <c r="B13" s="1745"/>
      <c r="C13" s="1159"/>
      <c r="D13" s="114" t="s">
        <v>742</v>
      </c>
      <c r="E13" s="113" t="s">
        <v>302</v>
      </c>
      <c r="F13" s="444">
        <f>_xlfn.XLOOKUP(K13,[1]VIII_CII_D_centr!$AI:$AI,[1]VIII_CII_D_centr!$T:$T)</f>
        <v>1.470312131581279</v>
      </c>
      <c r="I13" s="101"/>
      <c r="K13" s="769" t="s">
        <v>2334</v>
      </c>
    </row>
    <row r="14" spans="2:11">
      <c r="B14" s="1743">
        <v>2</v>
      </c>
      <c r="C14" s="1502" t="s">
        <v>804</v>
      </c>
      <c r="D14" s="114" t="s">
        <v>364</v>
      </c>
      <c r="E14" s="113" t="s">
        <v>302</v>
      </c>
      <c r="F14" s="444">
        <f>_xlfn.XLOOKUP(K14,[1]VIII_CII_D_centr!$AI:$AI,[1]VIII_CII_D_centr!$T:$T)</f>
        <v>1.6926709599236247</v>
      </c>
      <c r="I14" s="101"/>
      <c r="K14" s="769" t="s">
        <v>2335</v>
      </c>
    </row>
    <row r="15" spans="2:11">
      <c r="B15" s="1744"/>
      <c r="C15" s="1158"/>
      <c r="D15" s="114" t="s">
        <v>88</v>
      </c>
      <c r="E15" s="113" t="s">
        <v>302</v>
      </c>
      <c r="F15" s="444">
        <f>_xlfn.XLOOKUP(K15,[1]VIII_CII_D_centr!$AI:$AI,[1]VIII_CII_D_centr!$T:$T)</f>
        <v>1.5531466178675484</v>
      </c>
      <c r="I15" s="101"/>
      <c r="K15" s="769" t="s">
        <v>2336</v>
      </c>
    </row>
    <row r="16" spans="2:11">
      <c r="B16" s="1745"/>
      <c r="C16" s="1159"/>
      <c r="D16" s="413" t="s">
        <v>34</v>
      </c>
      <c r="E16" s="113" t="s">
        <v>302</v>
      </c>
      <c r="F16" s="444">
        <f>_xlfn.XLOOKUP(K16,[1]VIII_CII_D_centr!$AI:$AI,[1]VIII_CII_D_centr!$T:$T)</f>
        <v>1.470312131581279</v>
      </c>
      <c r="I16" s="101"/>
      <c r="K16" s="769" t="s">
        <v>2337</v>
      </c>
    </row>
    <row r="17" spans="2:11">
      <c r="B17" s="1743">
        <v>3</v>
      </c>
      <c r="C17" s="1743" t="s">
        <v>979</v>
      </c>
      <c r="D17" s="421" t="s">
        <v>805</v>
      </c>
      <c r="E17" s="113" t="s">
        <v>302</v>
      </c>
      <c r="F17" s="444">
        <f>_xlfn.XLOOKUP(K17,[1]VIII_CII_D_centr!$AI:$AI,[1]VIII_CII_D_centr!$T:$T)</f>
        <v>1.4722421175</v>
      </c>
      <c r="I17" s="101"/>
      <c r="K17" s="769" t="s">
        <v>2338</v>
      </c>
    </row>
    <row r="18" spans="2:11">
      <c r="B18" s="1744"/>
      <c r="C18" s="1744"/>
      <c r="D18" s="413" t="s">
        <v>807</v>
      </c>
      <c r="E18" s="113" t="s">
        <v>302</v>
      </c>
      <c r="F18" s="444">
        <f>_xlfn.XLOOKUP(K18,[1]VIII_CII_D_centr!$AI:$AI,[1]VIII_CII_D_centr!$T:$T)</f>
        <v>1.4221363983749999</v>
      </c>
      <c r="I18" s="101"/>
      <c r="K18" s="769" t="s">
        <v>2339</v>
      </c>
    </row>
    <row r="19" spans="2:11">
      <c r="B19" s="1744"/>
      <c r="C19" s="1744"/>
      <c r="D19" s="413" t="s">
        <v>806</v>
      </c>
      <c r="E19" s="113" t="s">
        <v>302</v>
      </c>
      <c r="F19" s="444">
        <f>_xlfn.XLOOKUP(K19,[1]VIII_CII_D_centr!$AI:$AI,[1]VIII_CII_D_centr!$T:$T)</f>
        <v>1.3432221</v>
      </c>
      <c r="H19" s="35"/>
      <c r="I19" s="101"/>
      <c r="K19" s="769" t="s">
        <v>2340</v>
      </c>
    </row>
    <row r="20" spans="2:11">
      <c r="B20" s="1745"/>
      <c r="C20" s="1745"/>
      <c r="D20" s="413" t="s">
        <v>34</v>
      </c>
      <c r="E20" s="113" t="s">
        <v>302</v>
      </c>
      <c r="F20" s="444">
        <f>_xlfn.XLOOKUP(K20,[1]VIII_CII_D_centr!$AI:$AI,[1]VIII_CII_D_centr!$T:$T)</f>
        <v>1.3058927999999999</v>
      </c>
      <c r="H20" s="35"/>
      <c r="I20" s="101"/>
      <c r="K20" s="769" t="s">
        <v>2341</v>
      </c>
    </row>
    <row r="21" spans="2:11">
      <c r="B21" s="1742" t="s">
        <v>2564</v>
      </c>
      <c r="C21" s="1742"/>
      <c r="D21" s="1742"/>
      <c r="E21" s="1742"/>
      <c r="F21" s="1742"/>
    </row>
    <row r="22" spans="2:11">
      <c r="B22" s="1766" t="s">
        <v>909</v>
      </c>
      <c r="C22" s="1767"/>
      <c r="D22" s="1767"/>
      <c r="E22" s="1767"/>
      <c r="F22" s="1768"/>
    </row>
    <row r="23" spans="2:11">
      <c r="B23" s="1743">
        <v>4</v>
      </c>
      <c r="C23" s="1743" t="s">
        <v>810</v>
      </c>
      <c r="D23" s="114" t="s">
        <v>803</v>
      </c>
      <c r="E23" s="113" t="s">
        <v>302</v>
      </c>
      <c r="F23" s="96">
        <f>_xlfn.XLOOKUP(K23,[1]VIII_CII_D_centr!$AI:$AI,[1]VIII_CII_D_centr!$T:$T)</f>
        <v>1.6197536249999998</v>
      </c>
      <c r="G23" s="1044"/>
      <c r="I23" s="101"/>
      <c r="K23" s="769" t="s">
        <v>2342</v>
      </c>
    </row>
    <row r="24" spans="2:11">
      <c r="B24" s="1744"/>
      <c r="C24" s="1744"/>
      <c r="D24" s="114" t="s">
        <v>364</v>
      </c>
      <c r="E24" s="113" t="s">
        <v>302</v>
      </c>
      <c r="F24" s="96">
        <f>_xlfn.XLOOKUP(K24,[1]VIII_CII_D_centr!$AI:$AI,[1]VIII_CII_D_centr!$T:$T)</f>
        <v>1.5715787444656313</v>
      </c>
      <c r="G24" s="1044"/>
      <c r="I24" s="101"/>
      <c r="K24" s="769" t="s">
        <v>2343</v>
      </c>
    </row>
    <row r="25" spans="2:11">
      <c r="B25" s="1745"/>
      <c r="C25" s="1745"/>
      <c r="D25" s="114" t="s">
        <v>88</v>
      </c>
      <c r="E25" s="113" t="s">
        <v>302</v>
      </c>
      <c r="F25" s="96">
        <f>_xlfn.XLOOKUP(K25,[1]VIII_CII_D_centr!$AI:$AI,[1]VIII_CII_D_centr!$T:$T)</f>
        <v>1.5234038639312624</v>
      </c>
      <c r="G25" s="1044"/>
      <c r="I25" s="101"/>
      <c r="K25" s="769" t="s">
        <v>2344</v>
      </c>
    </row>
    <row r="26" spans="2:11">
      <c r="B26" s="1743">
        <v>5</v>
      </c>
      <c r="C26" s="1743" t="s">
        <v>809</v>
      </c>
      <c r="D26" s="44" t="s">
        <v>458</v>
      </c>
      <c r="E26" s="113" t="s">
        <v>302</v>
      </c>
      <c r="F26" s="96">
        <f>_xlfn.XLOOKUP(K26,[1]VIII_CII_D_centr!$AI:$AI,[1]VIII_CII_D_centr!$T:$T)</f>
        <v>1.4722421175</v>
      </c>
      <c r="G26" s="1044"/>
      <c r="I26" s="101"/>
      <c r="K26" s="769" t="s">
        <v>2345</v>
      </c>
    </row>
    <row r="27" spans="2:11">
      <c r="B27" s="1744"/>
      <c r="C27" s="1744"/>
      <c r="D27" s="44" t="s">
        <v>808</v>
      </c>
      <c r="E27" s="113" t="s">
        <v>302</v>
      </c>
      <c r="F27" s="96">
        <f>_xlfn.XLOOKUP(K27,[1]VIII_CII_D_centr!$AI:$AI,[1]VIII_CII_D_centr!$T:$T)</f>
        <v>1.4221363983749999</v>
      </c>
      <c r="G27" s="1044"/>
      <c r="I27" s="101"/>
      <c r="K27" s="769" t="s">
        <v>2346</v>
      </c>
    </row>
    <row r="28" spans="2:11">
      <c r="B28" s="1745"/>
      <c r="C28" s="1745"/>
      <c r="D28" s="413" t="s">
        <v>34</v>
      </c>
      <c r="E28" s="113" t="s">
        <v>302</v>
      </c>
      <c r="F28" s="96">
        <f>_xlfn.XLOOKUP(K28,[1]VIII_CII_D_centr!$AI:$AI,[1]VIII_CII_D_centr!$T:$T)</f>
        <v>1.3058927999999999</v>
      </c>
      <c r="G28" s="1044"/>
      <c r="I28" s="101"/>
      <c r="K28" s="769" t="s">
        <v>2347</v>
      </c>
    </row>
    <row r="29" spans="2:11">
      <c r="B29" s="1765">
        <v>6</v>
      </c>
      <c r="C29" s="1765" t="s">
        <v>815</v>
      </c>
      <c r="D29" s="54" t="s">
        <v>2562</v>
      </c>
      <c r="E29" s="113" t="s">
        <v>7</v>
      </c>
      <c r="F29" s="1089">
        <f>_xlfn.XLOOKUP(K29,[1]VIII_CII_D_centr!$AI:$AI,[1]VIII_CII_D_centr!$T:$T)</f>
        <v>1.6197536249999998</v>
      </c>
      <c r="G29" s="1136"/>
      <c r="H29" s="116"/>
      <c r="I29" s="101"/>
      <c r="K29" s="769" t="s">
        <v>2348</v>
      </c>
    </row>
    <row r="30" spans="2:11">
      <c r="B30" s="1744"/>
      <c r="C30" s="1744"/>
      <c r="D30" s="54" t="s">
        <v>811</v>
      </c>
      <c r="E30" s="113" t="s">
        <v>7</v>
      </c>
      <c r="F30" s="1089">
        <f>_xlfn.XLOOKUP(K30,[1]VIII_CII_D_centr!$AI:$AI,[1]VIII_CII_D_centr!$T:$T)</f>
        <v>1.5715787444656313</v>
      </c>
      <c r="G30" s="1136"/>
      <c r="H30" s="116"/>
      <c r="I30" s="101"/>
      <c r="K30" s="769" t="s">
        <v>2349</v>
      </c>
    </row>
    <row r="31" spans="2:11">
      <c r="B31" s="1744"/>
      <c r="C31" s="1744"/>
      <c r="D31" s="54" t="s">
        <v>812</v>
      </c>
      <c r="E31" s="113" t="s">
        <v>7</v>
      </c>
      <c r="F31" s="1089">
        <f>_xlfn.XLOOKUP(K31,[1]VIII_CII_D_centr!$AI:$AI,[1]VIII_CII_D_centr!$T:$T)</f>
        <v>1.5234038639312624</v>
      </c>
      <c r="G31" s="1136"/>
      <c r="I31" s="101"/>
      <c r="K31" s="769" t="s">
        <v>2350</v>
      </c>
    </row>
    <row r="32" spans="2:11">
      <c r="B32" s="1744"/>
      <c r="C32" s="1744"/>
      <c r="D32" s="54" t="s">
        <v>813</v>
      </c>
      <c r="E32" s="113" t="s">
        <v>7</v>
      </c>
      <c r="F32" s="1089">
        <f>_xlfn.XLOOKUP(K32,[1]VIII_CII_D_centr!$AI:$AI,[1]VIII_CII_D_centr!$T:$T)</f>
        <v>1.4537452343240254</v>
      </c>
      <c r="G32" s="1136"/>
      <c r="I32" s="101"/>
      <c r="K32" s="769" t="s">
        <v>2351</v>
      </c>
    </row>
    <row r="33" spans="2:11">
      <c r="B33" s="1744"/>
      <c r="C33" s="1744"/>
      <c r="D33" s="414" t="s">
        <v>814</v>
      </c>
      <c r="E33" s="113" t="s">
        <v>7</v>
      </c>
      <c r="F33" s="1089">
        <f>_xlfn.XLOOKUP(K33,[1]VIII_CII_D_centr!$AI:$AI,[1]VIII_CII_D_centr!$T:$T)</f>
        <v>1.3978319560807937</v>
      </c>
      <c r="G33" s="1136"/>
      <c r="I33" s="101"/>
      <c r="K33" s="769" t="s">
        <v>2352</v>
      </c>
    </row>
    <row r="34" spans="2:11">
      <c r="B34" s="1745"/>
      <c r="C34" s="1745"/>
      <c r="D34" s="421" t="s">
        <v>34</v>
      </c>
      <c r="E34" s="113" t="s">
        <v>7</v>
      </c>
      <c r="F34" s="1089">
        <f>_xlfn.XLOOKUP(K34,[1]VIII_CII_D_centr!$AI:$AI,[1]VIII_CII_D_centr!$T:$T)</f>
        <v>1.3232809184231513</v>
      </c>
      <c r="G34" s="1136"/>
      <c r="I34" s="101"/>
      <c r="K34" s="769" t="s">
        <v>2353</v>
      </c>
    </row>
    <row r="35" spans="2:11">
      <c r="B35" s="1743">
        <v>7</v>
      </c>
      <c r="C35" s="1743" t="s">
        <v>815</v>
      </c>
      <c r="D35" s="54" t="s">
        <v>2562</v>
      </c>
      <c r="E35" s="113" t="s">
        <v>302</v>
      </c>
      <c r="F35" s="96">
        <f t="shared" ref="F35:F40" si="0">F29/1.15</f>
        <v>1.4084814130434782</v>
      </c>
      <c r="H35" s="116"/>
      <c r="I35" s="101"/>
    </row>
    <row r="36" spans="2:11">
      <c r="B36" s="1744"/>
      <c r="C36" s="1744"/>
      <c r="D36" s="54" t="s">
        <v>811</v>
      </c>
      <c r="E36" s="113" t="s">
        <v>302</v>
      </c>
      <c r="F36" s="96">
        <f t="shared" si="0"/>
        <v>1.3665902125788099</v>
      </c>
      <c r="H36" s="116"/>
      <c r="I36" s="101"/>
    </row>
    <row r="37" spans="2:11">
      <c r="B37" s="1744"/>
      <c r="C37" s="1744"/>
      <c r="D37" s="54" t="s">
        <v>812</v>
      </c>
      <c r="E37" s="113" t="s">
        <v>302</v>
      </c>
      <c r="F37" s="96">
        <f t="shared" si="0"/>
        <v>1.3246990121141413</v>
      </c>
      <c r="I37" s="101"/>
    </row>
    <row r="38" spans="2:11">
      <c r="B38" s="1744"/>
      <c r="C38" s="1744"/>
      <c r="D38" s="54" t="s">
        <v>813</v>
      </c>
      <c r="E38" s="113" t="s">
        <v>302</v>
      </c>
      <c r="F38" s="96">
        <f t="shared" si="0"/>
        <v>1.2641262907165438</v>
      </c>
      <c r="I38" s="101"/>
    </row>
    <row r="39" spans="2:11">
      <c r="B39" s="1744"/>
      <c r="C39" s="1744"/>
      <c r="D39" s="414" t="s">
        <v>814</v>
      </c>
      <c r="E39" s="113" t="s">
        <v>302</v>
      </c>
      <c r="F39" s="96">
        <f t="shared" si="0"/>
        <v>1.2155060487659077</v>
      </c>
      <c r="I39" s="101"/>
    </row>
    <row r="40" spans="2:11">
      <c r="B40" s="1745"/>
      <c r="C40" s="1745"/>
      <c r="D40" s="421" t="s">
        <v>34</v>
      </c>
      <c r="E40" s="113" t="s">
        <v>302</v>
      </c>
      <c r="F40" s="96">
        <f t="shared" si="0"/>
        <v>1.1506790594983924</v>
      </c>
      <c r="I40" s="101"/>
    </row>
    <row r="41" spans="2:11">
      <c r="B41" s="35" t="s">
        <v>2787</v>
      </c>
      <c r="E41" s="117"/>
    </row>
    <row r="42" spans="2:11">
      <c r="B42" s="35" t="s">
        <v>2788</v>
      </c>
      <c r="E42" s="117"/>
    </row>
    <row r="43" spans="2:11">
      <c r="B43" s="118" t="s">
        <v>908</v>
      </c>
      <c r="E43" s="117"/>
    </row>
    <row r="44" spans="2:11" s="30" customFormat="1" ht="15" customHeight="1">
      <c r="B44" s="870" t="s">
        <v>12</v>
      </c>
      <c r="C44" s="119"/>
      <c r="D44" s="119"/>
      <c r="E44" s="74"/>
    </row>
    <row r="45" spans="2:11" s="30" customFormat="1" ht="26.25" customHeight="1">
      <c r="B45" s="1704" t="s">
        <v>2563</v>
      </c>
      <c r="C45" s="1704"/>
      <c r="D45" s="1704"/>
      <c r="E45" s="1704"/>
      <c r="F45" s="1704"/>
      <c r="G45" s="119"/>
      <c r="H45" s="119"/>
      <c r="I45" s="119"/>
      <c r="J45" s="119"/>
    </row>
  </sheetData>
  <mergeCells count="24">
    <mergeCell ref="B26:B28"/>
    <mergeCell ref="C14:C16"/>
    <mergeCell ref="B14:B16"/>
    <mergeCell ref="C17:C20"/>
    <mergeCell ref="B17:B20"/>
    <mergeCell ref="B23:B25"/>
    <mergeCell ref="C23:C25"/>
    <mergeCell ref="B22:F22"/>
    <mergeCell ref="B35:B40"/>
    <mergeCell ref="C35:C40"/>
    <mergeCell ref="B45:F45"/>
    <mergeCell ref="B1:F1"/>
    <mergeCell ref="C3:F3"/>
    <mergeCell ref="C6:C7"/>
    <mergeCell ref="B6:B7"/>
    <mergeCell ref="E6:E7"/>
    <mergeCell ref="D6:D7"/>
    <mergeCell ref="B8:F8"/>
    <mergeCell ref="C29:C34"/>
    <mergeCell ref="B29:B34"/>
    <mergeCell ref="C9:C13"/>
    <mergeCell ref="B9:B13"/>
    <mergeCell ref="B21:F21"/>
    <mergeCell ref="C26:C28"/>
  </mergeCells>
  <pageMargins left="0.70866141732283505" right="0.196850393700787" top="0.31496062992126" bottom="0.47244094488188998" header="0.23622047244094499" footer="0.27559055118110198"/>
  <pageSetup paperSize="9" scale="92" firstPageNumber="160" fitToHeight="0" orientation="portrait" useFirstPageNumber="1" r:id="rId1"/>
  <headerFooter alignWithMargins="0">
    <oddHeader>&amp;CDRAFT</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2">
    <tabColor rgb="FF00B0F0"/>
  </sheetPr>
  <dimension ref="A1:AC43"/>
  <sheetViews>
    <sheetView topLeftCell="A7" workbookViewId="0">
      <selection activeCell="F19" sqref="F19"/>
    </sheetView>
  </sheetViews>
  <sheetFormatPr defaultColWidth="26.28515625" defaultRowHeight="15.75"/>
  <cols>
    <col min="1" max="1" width="4" style="238" customWidth="1"/>
    <col min="2" max="2" width="21.7109375" style="26" customWidth="1"/>
    <col min="3" max="3" width="8.42578125" style="27" customWidth="1"/>
    <col min="4" max="4" width="9.42578125" style="26" customWidth="1"/>
    <col min="5" max="5" width="10.85546875" style="26" customWidth="1"/>
    <col min="6" max="6" width="26.28515625" style="26"/>
    <col min="7" max="7" width="10.7109375" style="26" customWidth="1"/>
    <col min="8" max="19" width="26.28515625" style="26"/>
    <col min="20" max="21" width="26.28515625" style="26" hidden="1" customWidth="1"/>
    <col min="22" max="16384" width="26.28515625" style="26"/>
  </cols>
  <sheetData>
    <row r="1" spans="1:29">
      <c r="A1" s="261" t="s">
        <v>0</v>
      </c>
      <c r="B1" s="262"/>
      <c r="C1" s="263"/>
      <c r="D1" s="264"/>
    </row>
    <row r="2" spans="1:29">
      <c r="A2" s="261"/>
      <c r="B2" s="262"/>
      <c r="C2" s="263"/>
      <c r="D2" s="264"/>
    </row>
    <row r="3" spans="1:29">
      <c r="A3" s="261"/>
      <c r="B3" s="262"/>
      <c r="C3" s="263"/>
      <c r="D3" s="264"/>
    </row>
    <row r="4" spans="1:29">
      <c r="A4" s="265"/>
      <c r="B4" s="239" t="s">
        <v>65</v>
      </c>
      <c r="C4" s="266"/>
    </row>
    <row r="5" spans="1:29" ht="13.5" customHeight="1">
      <c r="A5" s="265"/>
      <c r="B5" s="75"/>
      <c r="C5" s="267"/>
    </row>
    <row r="6" spans="1:29">
      <c r="A6" s="265"/>
      <c r="B6" s="239" t="s">
        <v>66</v>
      </c>
      <c r="C6" s="266"/>
    </row>
    <row r="7" spans="1:29">
      <c r="A7" s="265"/>
      <c r="B7" s="75"/>
      <c r="C7" s="267"/>
    </row>
    <row r="8" spans="1:29">
      <c r="A8" s="265"/>
      <c r="B8" s="78" t="s">
        <v>67</v>
      </c>
      <c r="C8" s="267"/>
    </row>
    <row r="9" spans="1:29" ht="54" customHeight="1">
      <c r="A9" s="157" t="s">
        <v>17</v>
      </c>
      <c r="B9" s="6" t="s">
        <v>2</v>
      </c>
      <c r="C9" s="4" t="s">
        <v>3</v>
      </c>
      <c r="D9" s="247" t="s">
        <v>68</v>
      </c>
      <c r="E9" s="1157" t="s">
        <v>4</v>
      </c>
    </row>
    <row r="10" spans="1:29">
      <c r="A10" s="268" t="s">
        <v>69</v>
      </c>
      <c r="B10" s="269" t="s">
        <v>70</v>
      </c>
      <c r="C10" s="270"/>
      <c r="D10" s="258">
        <v>2022</v>
      </c>
      <c r="E10" s="1159"/>
    </row>
    <row r="11" spans="1:29">
      <c r="A11" s="268"/>
      <c r="B11" s="271" t="s">
        <v>71</v>
      </c>
      <c r="C11" s="270" t="s">
        <v>7</v>
      </c>
      <c r="D11" s="272">
        <v>4000</v>
      </c>
      <c r="E11" s="96">
        <f>D11/2500</f>
        <v>1.6</v>
      </c>
      <c r="F11" s="273"/>
    </row>
    <row r="12" spans="1:29">
      <c r="A12" s="241"/>
      <c r="B12" s="271" t="s">
        <v>72</v>
      </c>
      <c r="C12" s="86" t="s">
        <v>7</v>
      </c>
      <c r="D12" s="272">
        <v>3900</v>
      </c>
      <c r="E12" s="96">
        <f t="shared" ref="E12:E18" si="0">D12/2500</f>
        <v>1.56</v>
      </c>
      <c r="F12" s="273"/>
    </row>
    <row r="13" spans="1:29">
      <c r="A13" s="241"/>
      <c r="B13" s="274" t="s">
        <v>73</v>
      </c>
      <c r="C13" s="86" t="s">
        <v>7</v>
      </c>
      <c r="D13" s="272">
        <v>3850</v>
      </c>
      <c r="E13" s="96">
        <f t="shared" si="0"/>
        <v>1.54</v>
      </c>
      <c r="F13" s="163"/>
    </row>
    <row r="14" spans="1:29">
      <c r="A14" s="82"/>
      <c r="B14" s="275" t="s">
        <v>74</v>
      </c>
      <c r="C14" s="276" t="s">
        <v>7</v>
      </c>
      <c r="D14" s="272">
        <v>3700</v>
      </c>
      <c r="E14" s="96">
        <f t="shared" si="0"/>
        <v>1.48</v>
      </c>
      <c r="F14" s="163"/>
      <c r="V14" s="240"/>
      <c r="W14" s="240"/>
      <c r="X14" s="240"/>
      <c r="Y14" s="240"/>
      <c r="Z14" s="240"/>
      <c r="AA14" s="240"/>
      <c r="AB14" s="240"/>
      <c r="AC14" s="240"/>
    </row>
    <row r="15" spans="1:29">
      <c r="A15" s="277" t="s">
        <v>75</v>
      </c>
      <c r="B15" s="278" t="s">
        <v>70</v>
      </c>
      <c r="C15" s="279"/>
      <c r="D15" s="272"/>
      <c r="E15" s="96"/>
      <c r="F15" s="163"/>
    </row>
    <row r="16" spans="1:29">
      <c r="A16" s="241"/>
      <c r="B16" s="271" t="s">
        <v>71</v>
      </c>
      <c r="C16" s="85" t="s">
        <v>33</v>
      </c>
      <c r="D16" s="272">
        <v>3700</v>
      </c>
      <c r="E16" s="96">
        <f t="shared" si="0"/>
        <v>1.48</v>
      </c>
      <c r="F16" s="53"/>
    </row>
    <row r="17" spans="1:12">
      <c r="A17" s="241"/>
      <c r="B17" s="274" t="s">
        <v>73</v>
      </c>
      <c r="C17" s="86" t="s">
        <v>33</v>
      </c>
      <c r="D17" s="272">
        <v>3650</v>
      </c>
      <c r="E17" s="96">
        <f t="shared" si="0"/>
        <v>1.46</v>
      </c>
      <c r="F17" s="163"/>
    </row>
    <row r="18" spans="1:12">
      <c r="A18" s="82"/>
      <c r="B18" s="274" t="s">
        <v>74</v>
      </c>
      <c r="C18" s="86" t="s">
        <v>33</v>
      </c>
      <c r="D18" s="272">
        <v>3550</v>
      </c>
      <c r="E18" s="96">
        <f t="shared" si="0"/>
        <v>1.42</v>
      </c>
      <c r="F18" s="163"/>
    </row>
    <row r="19" spans="1:12">
      <c r="A19" s="265"/>
      <c r="C19" s="267"/>
      <c r="F19" s="163"/>
    </row>
    <row r="20" spans="1:12">
      <c r="A20" s="75" t="s">
        <v>76</v>
      </c>
      <c r="B20" s="22"/>
      <c r="C20" s="76"/>
      <c r="D20" s="22"/>
    </row>
    <row r="21" spans="1:12" ht="15.75" customHeight="1">
      <c r="A21" s="1192" t="s">
        <v>77</v>
      </c>
      <c r="B21" s="1192"/>
      <c r="C21" s="1192"/>
      <c r="D21" s="1192"/>
      <c r="E21" s="1192"/>
    </row>
    <row r="22" spans="1:12" ht="21.75" customHeight="1">
      <c r="A22" s="1192"/>
      <c r="B22" s="1192"/>
      <c r="C22" s="1192"/>
      <c r="D22" s="1192"/>
      <c r="E22" s="1192"/>
    </row>
    <row r="23" spans="1:12" s="92" customFormat="1" ht="41.25" customHeight="1">
      <c r="A23" s="1226" t="s">
        <v>78</v>
      </c>
      <c r="B23" s="1226"/>
      <c r="C23" s="1226"/>
      <c r="D23" s="1226"/>
      <c r="E23" s="1226"/>
      <c r="F23" s="32"/>
      <c r="G23" s="32"/>
      <c r="H23" s="32"/>
      <c r="I23" s="32"/>
      <c r="J23" s="32"/>
      <c r="K23" s="32"/>
      <c r="L23" s="32"/>
    </row>
    <row r="24" spans="1:12">
      <c r="A24" s="280"/>
      <c r="C24" s="267"/>
    </row>
    <row r="25" spans="1:12">
      <c r="A25" s="26"/>
      <c r="C25" s="267"/>
    </row>
    <row r="26" spans="1:12">
      <c r="A26" s="26"/>
      <c r="C26" s="267"/>
    </row>
    <row r="27" spans="1:12">
      <c r="A27" s="26"/>
      <c r="C27" s="267"/>
    </row>
    <row r="28" spans="1:12">
      <c r="A28" s="26"/>
      <c r="C28" s="267"/>
    </row>
    <row r="29" spans="1:12">
      <c r="A29" s="26"/>
      <c r="C29" s="267"/>
    </row>
    <row r="30" spans="1:12">
      <c r="A30" s="26"/>
      <c r="C30" s="267"/>
    </row>
    <row r="31" spans="1:12">
      <c r="A31" s="26"/>
      <c r="C31" s="267"/>
    </row>
    <row r="32" spans="1:12">
      <c r="A32" s="26"/>
      <c r="C32" s="267"/>
    </row>
    <row r="33" spans="1:9">
      <c r="A33" s="26"/>
      <c r="C33" s="267"/>
    </row>
    <row r="34" spans="1:9">
      <c r="A34" s="265"/>
      <c r="B34" s="266"/>
      <c r="C34" s="267"/>
    </row>
    <row r="43" spans="1:9">
      <c r="D43" s="240"/>
      <c r="E43" s="240"/>
      <c r="F43" s="240"/>
      <c r="G43" s="240"/>
      <c r="H43" s="240"/>
      <c r="I43" s="240"/>
    </row>
  </sheetData>
  <mergeCells count="3">
    <mergeCell ref="A23:E23"/>
    <mergeCell ref="E9:E10"/>
    <mergeCell ref="A21:E22"/>
  </mergeCells>
  <pageMargins left="0.70866141732283505" right="0.31496062992126" top="0.98425196850393704" bottom="0.74803149606299202" header="0.31496062992126" footer="0.31496062992126"/>
  <pageSetup paperSize="9" scale="80" firstPageNumber="30" orientation="portrait" useFirstPageNumber="1"/>
  <headerFooter>
    <oddHeader>&amp;CDRAFT</oddHeader>
    <oddFooter>&amp;C&amp;P</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aie39">
    <tabColor theme="8" tint="0.39994506668294322"/>
    <pageSetUpPr fitToPage="1"/>
  </sheetPr>
  <dimension ref="A1:HK55"/>
  <sheetViews>
    <sheetView topLeftCell="A29" zoomScaleNormal="100" workbookViewId="0">
      <selection activeCell="E42" sqref="E42:F42"/>
    </sheetView>
  </sheetViews>
  <sheetFormatPr defaultColWidth="9" defaultRowHeight="15.75"/>
  <cols>
    <col min="1" max="1" width="3.42578125" style="26" customWidth="1"/>
    <col min="2" max="2" width="5" style="27" customWidth="1"/>
    <col min="3" max="3" width="47.42578125" style="26" customWidth="1"/>
    <col min="4" max="4" width="10" style="26" customWidth="1"/>
    <col min="5" max="5" width="12.42578125" style="26" customWidth="1"/>
    <col min="6" max="8" width="9.140625" style="26"/>
    <col min="9" max="9" width="10.85546875" style="26" customWidth="1"/>
    <col min="10" max="235" width="9.140625" style="26"/>
    <col min="236" max="236" width="5" style="26" customWidth="1"/>
    <col min="237" max="237" width="42.140625" style="26" customWidth="1"/>
    <col min="238" max="239" width="8.140625" style="26" customWidth="1"/>
    <col min="240" max="245" width="6.7109375" style="26" customWidth="1"/>
    <col min="246" max="246" width="6" style="26" customWidth="1"/>
    <col min="247" max="247" width="6.42578125" style="26" customWidth="1"/>
    <col min="248" max="248" width="35.42578125" style="26" customWidth="1"/>
    <col min="249" max="249" width="6.85546875" style="26" customWidth="1"/>
    <col min="250" max="250" width="6.42578125" style="26" customWidth="1"/>
    <col min="251" max="251" width="6.140625" style="26" customWidth="1"/>
    <col min="252" max="491" width="9.140625" style="26"/>
    <col min="492" max="492" width="5" style="26" customWidth="1"/>
    <col min="493" max="493" width="42.140625" style="26" customWidth="1"/>
    <col min="494" max="495" width="8.140625" style="26" customWidth="1"/>
    <col min="496" max="501" width="6.7109375" style="26" customWidth="1"/>
    <col min="502" max="502" width="6" style="26" customWidth="1"/>
    <col min="503" max="503" width="6.42578125" style="26" customWidth="1"/>
    <col min="504" max="504" width="35.42578125" style="26" customWidth="1"/>
    <col min="505" max="505" width="6.85546875" style="26" customWidth="1"/>
    <col min="506" max="506" width="6.42578125" style="26" customWidth="1"/>
    <col min="507" max="507" width="6.140625" style="26" customWidth="1"/>
    <col min="508" max="747" width="9.140625" style="26"/>
    <col min="748" max="748" width="5" style="26" customWidth="1"/>
    <col min="749" max="749" width="42.140625" style="26" customWidth="1"/>
    <col min="750" max="751" width="8.140625" style="26" customWidth="1"/>
    <col min="752" max="757" width="6.7109375" style="26" customWidth="1"/>
    <col min="758" max="758" width="6" style="26" customWidth="1"/>
    <col min="759" max="759" width="6.42578125" style="26" customWidth="1"/>
    <col min="760" max="760" width="35.42578125" style="26" customWidth="1"/>
    <col min="761" max="761" width="6.85546875" style="26" customWidth="1"/>
    <col min="762" max="762" width="6.42578125" style="26" customWidth="1"/>
    <col min="763" max="763" width="6.140625" style="26" customWidth="1"/>
    <col min="764" max="1003" width="9.140625" style="26"/>
    <col min="1004" max="1004" width="5" style="26" customWidth="1"/>
    <col min="1005" max="1005" width="42.140625" style="26" customWidth="1"/>
    <col min="1006" max="1007" width="8.140625" style="26" customWidth="1"/>
    <col min="1008" max="1013" width="6.7109375" style="26" customWidth="1"/>
    <col min="1014" max="1014" width="6" style="26" customWidth="1"/>
    <col min="1015" max="1015" width="6.42578125" style="26" customWidth="1"/>
    <col min="1016" max="1016" width="35.42578125" style="26" customWidth="1"/>
    <col min="1017" max="1017" width="6.85546875" style="26" customWidth="1"/>
    <col min="1018" max="1018" width="6.42578125" style="26" customWidth="1"/>
    <col min="1019" max="1019" width="6.140625" style="26" customWidth="1"/>
    <col min="1020" max="1259" width="9.140625" style="26"/>
    <col min="1260" max="1260" width="5" style="26" customWidth="1"/>
    <col min="1261" max="1261" width="42.140625" style="26" customWidth="1"/>
    <col min="1262" max="1263" width="8.140625" style="26" customWidth="1"/>
    <col min="1264" max="1269" width="6.7109375" style="26" customWidth="1"/>
    <col min="1270" max="1270" width="6" style="26" customWidth="1"/>
    <col min="1271" max="1271" width="6.42578125" style="26" customWidth="1"/>
    <col min="1272" max="1272" width="35.42578125" style="26" customWidth="1"/>
    <col min="1273" max="1273" width="6.85546875" style="26" customWidth="1"/>
    <col min="1274" max="1274" width="6.42578125" style="26" customWidth="1"/>
    <col min="1275" max="1275" width="6.140625" style="26" customWidth="1"/>
    <col min="1276" max="1515" width="9.140625" style="26"/>
    <col min="1516" max="1516" width="5" style="26" customWidth="1"/>
    <col min="1517" max="1517" width="42.140625" style="26" customWidth="1"/>
    <col min="1518" max="1519" width="8.140625" style="26" customWidth="1"/>
    <col min="1520" max="1525" width="6.7109375" style="26" customWidth="1"/>
    <col min="1526" max="1526" width="6" style="26" customWidth="1"/>
    <col min="1527" max="1527" width="6.42578125" style="26" customWidth="1"/>
    <col min="1528" max="1528" width="35.42578125" style="26" customWidth="1"/>
    <col min="1529" max="1529" width="6.85546875" style="26" customWidth="1"/>
    <col min="1530" max="1530" width="6.42578125" style="26" customWidth="1"/>
    <col min="1531" max="1531" width="6.140625" style="26" customWidth="1"/>
    <col min="1532" max="1771" width="9.140625" style="26"/>
    <col min="1772" max="1772" width="5" style="26" customWidth="1"/>
    <col min="1773" max="1773" width="42.140625" style="26" customWidth="1"/>
    <col min="1774" max="1775" width="8.140625" style="26" customWidth="1"/>
    <col min="1776" max="1781" width="6.7109375" style="26" customWidth="1"/>
    <col min="1782" max="1782" width="6" style="26" customWidth="1"/>
    <col min="1783" max="1783" width="6.42578125" style="26" customWidth="1"/>
    <col min="1784" max="1784" width="35.42578125" style="26" customWidth="1"/>
    <col min="1785" max="1785" width="6.85546875" style="26" customWidth="1"/>
    <col min="1786" max="1786" width="6.42578125" style="26" customWidth="1"/>
    <col min="1787" max="1787" width="6.140625" style="26" customWidth="1"/>
    <col min="1788" max="2027" width="9.140625" style="26"/>
    <col min="2028" max="2028" width="5" style="26" customWidth="1"/>
    <col min="2029" max="2029" width="42.140625" style="26" customWidth="1"/>
    <col min="2030" max="2031" width="8.140625" style="26" customWidth="1"/>
    <col min="2032" max="2037" width="6.7109375" style="26" customWidth="1"/>
    <col min="2038" max="2038" width="6" style="26" customWidth="1"/>
    <col min="2039" max="2039" width="6.42578125" style="26" customWidth="1"/>
    <col min="2040" max="2040" width="35.42578125" style="26" customWidth="1"/>
    <col min="2041" max="2041" width="6.85546875" style="26" customWidth="1"/>
    <col min="2042" max="2042" width="6.42578125" style="26" customWidth="1"/>
    <col min="2043" max="2043" width="6.140625" style="26" customWidth="1"/>
    <col min="2044" max="2283" width="9.140625" style="26"/>
    <col min="2284" max="2284" width="5" style="26" customWidth="1"/>
    <col min="2285" max="2285" width="42.140625" style="26" customWidth="1"/>
    <col min="2286" max="2287" width="8.140625" style="26" customWidth="1"/>
    <col min="2288" max="2293" width="6.7109375" style="26" customWidth="1"/>
    <col min="2294" max="2294" width="6" style="26" customWidth="1"/>
    <col min="2295" max="2295" width="6.42578125" style="26" customWidth="1"/>
    <col min="2296" max="2296" width="35.42578125" style="26" customWidth="1"/>
    <col min="2297" max="2297" width="6.85546875" style="26" customWidth="1"/>
    <col min="2298" max="2298" width="6.42578125" style="26" customWidth="1"/>
    <col min="2299" max="2299" width="6.140625" style="26" customWidth="1"/>
    <col min="2300" max="2539" width="9.140625" style="26"/>
    <col min="2540" max="2540" width="5" style="26" customWidth="1"/>
    <col min="2541" max="2541" width="42.140625" style="26" customWidth="1"/>
    <col min="2542" max="2543" width="8.140625" style="26" customWidth="1"/>
    <col min="2544" max="2549" width="6.7109375" style="26" customWidth="1"/>
    <col min="2550" max="2550" width="6" style="26" customWidth="1"/>
    <col min="2551" max="2551" width="6.42578125" style="26" customWidth="1"/>
    <col min="2552" max="2552" width="35.42578125" style="26" customWidth="1"/>
    <col min="2553" max="2553" width="6.85546875" style="26" customWidth="1"/>
    <col min="2554" max="2554" width="6.42578125" style="26" customWidth="1"/>
    <col min="2555" max="2555" width="6.140625" style="26" customWidth="1"/>
    <col min="2556" max="2795" width="9.140625" style="26"/>
    <col min="2796" max="2796" width="5" style="26" customWidth="1"/>
    <col min="2797" max="2797" width="42.140625" style="26" customWidth="1"/>
    <col min="2798" max="2799" width="8.140625" style="26" customWidth="1"/>
    <col min="2800" max="2805" width="6.7109375" style="26" customWidth="1"/>
    <col min="2806" max="2806" width="6" style="26" customWidth="1"/>
    <col min="2807" max="2807" width="6.42578125" style="26" customWidth="1"/>
    <col min="2808" max="2808" width="35.42578125" style="26" customWidth="1"/>
    <col min="2809" max="2809" width="6.85546875" style="26" customWidth="1"/>
    <col min="2810" max="2810" width="6.42578125" style="26" customWidth="1"/>
    <col min="2811" max="2811" width="6.140625" style="26" customWidth="1"/>
    <col min="2812" max="3051" width="9.140625" style="26"/>
    <col min="3052" max="3052" width="5" style="26" customWidth="1"/>
    <col min="3053" max="3053" width="42.140625" style="26" customWidth="1"/>
    <col min="3054" max="3055" width="8.140625" style="26" customWidth="1"/>
    <col min="3056" max="3061" width="6.7109375" style="26" customWidth="1"/>
    <col min="3062" max="3062" width="6" style="26" customWidth="1"/>
    <col min="3063" max="3063" width="6.42578125" style="26" customWidth="1"/>
    <col min="3064" max="3064" width="35.42578125" style="26" customWidth="1"/>
    <col min="3065" max="3065" width="6.85546875" style="26" customWidth="1"/>
    <col min="3066" max="3066" width="6.42578125" style="26" customWidth="1"/>
    <col min="3067" max="3067" width="6.140625" style="26" customWidth="1"/>
    <col min="3068" max="3307" width="9.140625" style="26"/>
    <col min="3308" max="3308" width="5" style="26" customWidth="1"/>
    <col min="3309" max="3309" width="42.140625" style="26" customWidth="1"/>
    <col min="3310" max="3311" width="8.140625" style="26" customWidth="1"/>
    <col min="3312" max="3317" width="6.7109375" style="26" customWidth="1"/>
    <col min="3318" max="3318" width="6" style="26" customWidth="1"/>
    <col min="3319" max="3319" width="6.42578125" style="26" customWidth="1"/>
    <col min="3320" max="3320" width="35.42578125" style="26" customWidth="1"/>
    <col min="3321" max="3321" width="6.85546875" style="26" customWidth="1"/>
    <col min="3322" max="3322" width="6.42578125" style="26" customWidth="1"/>
    <col min="3323" max="3323" width="6.140625" style="26" customWidth="1"/>
    <col min="3324" max="3563" width="9.140625" style="26"/>
    <col min="3564" max="3564" width="5" style="26" customWidth="1"/>
    <col min="3565" max="3565" width="42.140625" style="26" customWidth="1"/>
    <col min="3566" max="3567" width="8.140625" style="26" customWidth="1"/>
    <col min="3568" max="3573" width="6.7109375" style="26" customWidth="1"/>
    <col min="3574" max="3574" width="6" style="26" customWidth="1"/>
    <col min="3575" max="3575" width="6.42578125" style="26" customWidth="1"/>
    <col min="3576" max="3576" width="35.42578125" style="26" customWidth="1"/>
    <col min="3577" max="3577" width="6.85546875" style="26" customWidth="1"/>
    <col min="3578" max="3578" width="6.42578125" style="26" customWidth="1"/>
    <col min="3579" max="3579" width="6.140625" style="26" customWidth="1"/>
    <col min="3580" max="3819" width="9.140625" style="26"/>
    <col min="3820" max="3820" width="5" style="26" customWidth="1"/>
    <col min="3821" max="3821" width="42.140625" style="26" customWidth="1"/>
    <col min="3822" max="3823" width="8.140625" style="26" customWidth="1"/>
    <col min="3824" max="3829" width="6.7109375" style="26" customWidth="1"/>
    <col min="3830" max="3830" width="6" style="26" customWidth="1"/>
    <col min="3831" max="3831" width="6.42578125" style="26" customWidth="1"/>
    <col min="3832" max="3832" width="35.42578125" style="26" customWidth="1"/>
    <col min="3833" max="3833" width="6.85546875" style="26" customWidth="1"/>
    <col min="3834" max="3834" width="6.42578125" style="26" customWidth="1"/>
    <col min="3835" max="3835" width="6.140625" style="26" customWidth="1"/>
    <col min="3836" max="4075" width="9.140625" style="26"/>
    <col min="4076" max="4076" width="5" style="26" customWidth="1"/>
    <col min="4077" max="4077" width="42.140625" style="26" customWidth="1"/>
    <col min="4078" max="4079" width="8.140625" style="26" customWidth="1"/>
    <col min="4080" max="4085" width="6.7109375" style="26" customWidth="1"/>
    <col min="4086" max="4086" width="6" style="26" customWidth="1"/>
    <col min="4087" max="4087" width="6.42578125" style="26" customWidth="1"/>
    <col min="4088" max="4088" width="35.42578125" style="26" customWidth="1"/>
    <col min="4089" max="4089" width="6.85546875" style="26" customWidth="1"/>
    <col min="4090" max="4090" width="6.42578125" style="26" customWidth="1"/>
    <col min="4091" max="4091" width="6.140625" style="26" customWidth="1"/>
    <col min="4092" max="4331" width="9.140625" style="26"/>
    <col min="4332" max="4332" width="5" style="26" customWidth="1"/>
    <col min="4333" max="4333" width="42.140625" style="26" customWidth="1"/>
    <col min="4334" max="4335" width="8.140625" style="26" customWidth="1"/>
    <col min="4336" max="4341" width="6.7109375" style="26" customWidth="1"/>
    <col min="4342" max="4342" width="6" style="26" customWidth="1"/>
    <col min="4343" max="4343" width="6.42578125" style="26" customWidth="1"/>
    <col min="4344" max="4344" width="35.42578125" style="26" customWidth="1"/>
    <col min="4345" max="4345" width="6.85546875" style="26" customWidth="1"/>
    <col min="4346" max="4346" width="6.42578125" style="26" customWidth="1"/>
    <col min="4347" max="4347" width="6.140625" style="26" customWidth="1"/>
    <col min="4348" max="4587" width="9.140625" style="26"/>
    <col min="4588" max="4588" width="5" style="26" customWidth="1"/>
    <col min="4589" max="4589" width="42.140625" style="26" customWidth="1"/>
    <col min="4590" max="4591" width="8.140625" style="26" customWidth="1"/>
    <col min="4592" max="4597" width="6.7109375" style="26" customWidth="1"/>
    <col min="4598" max="4598" width="6" style="26" customWidth="1"/>
    <col min="4599" max="4599" width="6.42578125" style="26" customWidth="1"/>
    <col min="4600" max="4600" width="35.42578125" style="26" customWidth="1"/>
    <col min="4601" max="4601" width="6.85546875" style="26" customWidth="1"/>
    <col min="4602" max="4602" width="6.42578125" style="26" customWidth="1"/>
    <col min="4603" max="4603" width="6.140625" style="26" customWidth="1"/>
    <col min="4604" max="4843" width="9.140625" style="26"/>
    <col min="4844" max="4844" width="5" style="26" customWidth="1"/>
    <col min="4845" max="4845" width="42.140625" style="26" customWidth="1"/>
    <col min="4846" max="4847" width="8.140625" style="26" customWidth="1"/>
    <col min="4848" max="4853" width="6.7109375" style="26" customWidth="1"/>
    <col min="4854" max="4854" width="6" style="26" customWidth="1"/>
    <col min="4855" max="4855" width="6.42578125" style="26" customWidth="1"/>
    <col min="4856" max="4856" width="35.42578125" style="26" customWidth="1"/>
    <col min="4857" max="4857" width="6.85546875" style="26" customWidth="1"/>
    <col min="4858" max="4858" width="6.42578125" style="26" customWidth="1"/>
    <col min="4859" max="4859" width="6.140625" style="26" customWidth="1"/>
    <col min="4860" max="5099" width="9.140625" style="26"/>
    <col min="5100" max="5100" width="5" style="26" customWidth="1"/>
    <col min="5101" max="5101" width="42.140625" style="26" customWidth="1"/>
    <col min="5102" max="5103" width="8.140625" style="26" customWidth="1"/>
    <col min="5104" max="5109" width="6.7109375" style="26" customWidth="1"/>
    <col min="5110" max="5110" width="6" style="26" customWidth="1"/>
    <col min="5111" max="5111" width="6.42578125" style="26" customWidth="1"/>
    <col min="5112" max="5112" width="35.42578125" style="26" customWidth="1"/>
    <col min="5113" max="5113" width="6.85546875" style="26" customWidth="1"/>
    <col min="5114" max="5114" width="6.42578125" style="26" customWidth="1"/>
    <col min="5115" max="5115" width="6.140625" style="26" customWidth="1"/>
    <col min="5116" max="5355" width="9.140625" style="26"/>
    <col min="5356" max="5356" width="5" style="26" customWidth="1"/>
    <col min="5357" max="5357" width="42.140625" style="26" customWidth="1"/>
    <col min="5358" max="5359" width="8.140625" style="26" customWidth="1"/>
    <col min="5360" max="5365" width="6.7109375" style="26" customWidth="1"/>
    <col min="5366" max="5366" width="6" style="26" customWidth="1"/>
    <col min="5367" max="5367" width="6.42578125" style="26" customWidth="1"/>
    <col min="5368" max="5368" width="35.42578125" style="26" customWidth="1"/>
    <col min="5369" max="5369" width="6.85546875" style="26" customWidth="1"/>
    <col min="5370" max="5370" width="6.42578125" style="26" customWidth="1"/>
    <col min="5371" max="5371" width="6.140625" style="26" customWidth="1"/>
    <col min="5372" max="5611" width="9.140625" style="26"/>
    <col min="5612" max="5612" width="5" style="26" customWidth="1"/>
    <col min="5613" max="5613" width="42.140625" style="26" customWidth="1"/>
    <col min="5614" max="5615" width="8.140625" style="26" customWidth="1"/>
    <col min="5616" max="5621" width="6.7109375" style="26" customWidth="1"/>
    <col min="5622" max="5622" width="6" style="26" customWidth="1"/>
    <col min="5623" max="5623" width="6.42578125" style="26" customWidth="1"/>
    <col min="5624" max="5624" width="35.42578125" style="26" customWidth="1"/>
    <col min="5625" max="5625" width="6.85546875" style="26" customWidth="1"/>
    <col min="5626" max="5626" width="6.42578125" style="26" customWidth="1"/>
    <col min="5627" max="5627" width="6.140625" style="26" customWidth="1"/>
    <col min="5628" max="5867" width="9.140625" style="26"/>
    <col min="5868" max="5868" width="5" style="26" customWidth="1"/>
    <col min="5869" max="5869" width="42.140625" style="26" customWidth="1"/>
    <col min="5870" max="5871" width="8.140625" style="26" customWidth="1"/>
    <col min="5872" max="5877" width="6.7109375" style="26" customWidth="1"/>
    <col min="5878" max="5878" width="6" style="26" customWidth="1"/>
    <col min="5879" max="5879" width="6.42578125" style="26" customWidth="1"/>
    <col min="5880" max="5880" width="35.42578125" style="26" customWidth="1"/>
    <col min="5881" max="5881" width="6.85546875" style="26" customWidth="1"/>
    <col min="5882" max="5882" width="6.42578125" style="26" customWidth="1"/>
    <col min="5883" max="5883" width="6.140625" style="26" customWidth="1"/>
    <col min="5884" max="6123" width="9.140625" style="26"/>
    <col min="6124" max="6124" width="5" style="26" customWidth="1"/>
    <col min="6125" max="6125" width="42.140625" style="26" customWidth="1"/>
    <col min="6126" max="6127" width="8.140625" style="26" customWidth="1"/>
    <col min="6128" max="6133" width="6.7109375" style="26" customWidth="1"/>
    <col min="6134" max="6134" width="6" style="26" customWidth="1"/>
    <col min="6135" max="6135" width="6.42578125" style="26" customWidth="1"/>
    <col min="6136" max="6136" width="35.42578125" style="26" customWidth="1"/>
    <col min="6137" max="6137" width="6.85546875" style="26" customWidth="1"/>
    <col min="6138" max="6138" width="6.42578125" style="26" customWidth="1"/>
    <col min="6139" max="6139" width="6.140625" style="26" customWidth="1"/>
    <col min="6140" max="6379" width="9.140625" style="26"/>
    <col min="6380" max="6380" width="5" style="26" customWidth="1"/>
    <col min="6381" max="6381" width="42.140625" style="26" customWidth="1"/>
    <col min="6382" max="6383" width="8.140625" style="26" customWidth="1"/>
    <col min="6384" max="6389" width="6.7109375" style="26" customWidth="1"/>
    <col min="6390" max="6390" width="6" style="26" customWidth="1"/>
    <col min="6391" max="6391" width="6.42578125" style="26" customWidth="1"/>
    <col min="6392" max="6392" width="35.42578125" style="26" customWidth="1"/>
    <col min="6393" max="6393" width="6.85546875" style="26" customWidth="1"/>
    <col min="6394" max="6394" width="6.42578125" style="26" customWidth="1"/>
    <col min="6395" max="6395" width="6.140625" style="26" customWidth="1"/>
    <col min="6396" max="6635" width="9.140625" style="26"/>
    <col min="6636" max="6636" width="5" style="26" customWidth="1"/>
    <col min="6637" max="6637" width="42.140625" style="26" customWidth="1"/>
    <col min="6638" max="6639" width="8.140625" style="26" customWidth="1"/>
    <col min="6640" max="6645" width="6.7109375" style="26" customWidth="1"/>
    <col min="6646" max="6646" width="6" style="26" customWidth="1"/>
    <col min="6647" max="6647" width="6.42578125" style="26" customWidth="1"/>
    <col min="6648" max="6648" width="35.42578125" style="26" customWidth="1"/>
    <col min="6649" max="6649" width="6.85546875" style="26" customWidth="1"/>
    <col min="6650" max="6650" width="6.42578125" style="26" customWidth="1"/>
    <col min="6651" max="6651" width="6.140625" style="26" customWidth="1"/>
    <col min="6652" max="6891" width="9.140625" style="26"/>
    <col min="6892" max="6892" width="5" style="26" customWidth="1"/>
    <col min="6893" max="6893" width="42.140625" style="26" customWidth="1"/>
    <col min="6894" max="6895" width="8.140625" style="26" customWidth="1"/>
    <col min="6896" max="6901" width="6.7109375" style="26" customWidth="1"/>
    <col min="6902" max="6902" width="6" style="26" customWidth="1"/>
    <col min="6903" max="6903" width="6.42578125" style="26" customWidth="1"/>
    <col min="6904" max="6904" width="35.42578125" style="26" customWidth="1"/>
    <col min="6905" max="6905" width="6.85546875" style="26" customWidth="1"/>
    <col min="6906" max="6906" width="6.42578125" style="26" customWidth="1"/>
    <col min="6907" max="6907" width="6.140625" style="26" customWidth="1"/>
    <col min="6908" max="7147" width="9.140625" style="26"/>
    <col min="7148" max="7148" width="5" style="26" customWidth="1"/>
    <col min="7149" max="7149" width="42.140625" style="26" customWidth="1"/>
    <col min="7150" max="7151" width="8.140625" style="26" customWidth="1"/>
    <col min="7152" max="7157" width="6.7109375" style="26" customWidth="1"/>
    <col min="7158" max="7158" width="6" style="26" customWidth="1"/>
    <col min="7159" max="7159" width="6.42578125" style="26" customWidth="1"/>
    <col min="7160" max="7160" width="35.42578125" style="26" customWidth="1"/>
    <col min="7161" max="7161" width="6.85546875" style="26" customWidth="1"/>
    <col min="7162" max="7162" width="6.42578125" style="26" customWidth="1"/>
    <col min="7163" max="7163" width="6.140625" style="26" customWidth="1"/>
    <col min="7164" max="7403" width="9.140625" style="26"/>
    <col min="7404" max="7404" width="5" style="26" customWidth="1"/>
    <col min="7405" max="7405" width="42.140625" style="26" customWidth="1"/>
    <col min="7406" max="7407" width="8.140625" style="26" customWidth="1"/>
    <col min="7408" max="7413" width="6.7109375" style="26" customWidth="1"/>
    <col min="7414" max="7414" width="6" style="26" customWidth="1"/>
    <col min="7415" max="7415" width="6.42578125" style="26" customWidth="1"/>
    <col min="7416" max="7416" width="35.42578125" style="26" customWidth="1"/>
    <col min="7417" max="7417" width="6.85546875" style="26" customWidth="1"/>
    <col min="7418" max="7418" width="6.42578125" style="26" customWidth="1"/>
    <col min="7419" max="7419" width="6.140625" style="26" customWidth="1"/>
    <col min="7420" max="7659" width="9.140625" style="26"/>
    <col min="7660" max="7660" width="5" style="26" customWidth="1"/>
    <col min="7661" max="7661" width="42.140625" style="26" customWidth="1"/>
    <col min="7662" max="7663" width="8.140625" style="26" customWidth="1"/>
    <col min="7664" max="7669" width="6.7109375" style="26" customWidth="1"/>
    <col min="7670" max="7670" width="6" style="26" customWidth="1"/>
    <col min="7671" max="7671" width="6.42578125" style="26" customWidth="1"/>
    <col min="7672" max="7672" width="35.42578125" style="26" customWidth="1"/>
    <col min="7673" max="7673" width="6.85546875" style="26" customWidth="1"/>
    <col min="7674" max="7674" width="6.42578125" style="26" customWidth="1"/>
    <col min="7675" max="7675" width="6.140625" style="26" customWidth="1"/>
    <col min="7676" max="7915" width="9.140625" style="26"/>
    <col min="7916" max="7916" width="5" style="26" customWidth="1"/>
    <col min="7917" max="7917" width="42.140625" style="26" customWidth="1"/>
    <col min="7918" max="7919" width="8.140625" style="26" customWidth="1"/>
    <col min="7920" max="7925" width="6.7109375" style="26" customWidth="1"/>
    <col min="7926" max="7926" width="6" style="26" customWidth="1"/>
    <col min="7927" max="7927" width="6.42578125" style="26" customWidth="1"/>
    <col min="7928" max="7928" width="35.42578125" style="26" customWidth="1"/>
    <col min="7929" max="7929" width="6.85546875" style="26" customWidth="1"/>
    <col min="7930" max="7930" width="6.42578125" style="26" customWidth="1"/>
    <col min="7931" max="7931" width="6.140625" style="26" customWidth="1"/>
    <col min="7932" max="8171" width="9.140625" style="26"/>
    <col min="8172" max="8172" width="5" style="26" customWidth="1"/>
    <col min="8173" max="8173" width="42.140625" style="26" customWidth="1"/>
    <col min="8174" max="8175" width="8.140625" style="26" customWidth="1"/>
    <col min="8176" max="8181" width="6.7109375" style="26" customWidth="1"/>
    <col min="8182" max="8182" width="6" style="26" customWidth="1"/>
    <col min="8183" max="8183" width="6.42578125" style="26" customWidth="1"/>
    <col min="8184" max="8184" width="35.42578125" style="26" customWidth="1"/>
    <col min="8185" max="8185" width="6.85546875" style="26" customWidth="1"/>
    <col min="8186" max="8186" width="6.42578125" style="26" customWidth="1"/>
    <col min="8187" max="8187" width="6.140625" style="26" customWidth="1"/>
    <col min="8188" max="8427" width="9.140625" style="26"/>
    <col min="8428" max="8428" width="5" style="26" customWidth="1"/>
    <col min="8429" max="8429" width="42.140625" style="26" customWidth="1"/>
    <col min="8430" max="8431" width="8.140625" style="26" customWidth="1"/>
    <col min="8432" max="8437" width="6.7109375" style="26" customWidth="1"/>
    <col min="8438" max="8438" width="6" style="26" customWidth="1"/>
    <col min="8439" max="8439" width="6.42578125" style="26" customWidth="1"/>
    <col min="8440" max="8440" width="35.42578125" style="26" customWidth="1"/>
    <col min="8441" max="8441" width="6.85546875" style="26" customWidth="1"/>
    <col min="8442" max="8442" width="6.42578125" style="26" customWidth="1"/>
    <col min="8443" max="8443" width="6.140625" style="26" customWidth="1"/>
    <col min="8444" max="8683" width="9.140625" style="26"/>
    <col min="8684" max="8684" width="5" style="26" customWidth="1"/>
    <col min="8685" max="8685" width="42.140625" style="26" customWidth="1"/>
    <col min="8686" max="8687" width="8.140625" style="26" customWidth="1"/>
    <col min="8688" max="8693" width="6.7109375" style="26" customWidth="1"/>
    <col min="8694" max="8694" width="6" style="26" customWidth="1"/>
    <col min="8695" max="8695" width="6.42578125" style="26" customWidth="1"/>
    <col min="8696" max="8696" width="35.42578125" style="26" customWidth="1"/>
    <col min="8697" max="8697" width="6.85546875" style="26" customWidth="1"/>
    <col min="8698" max="8698" width="6.42578125" style="26" customWidth="1"/>
    <col min="8699" max="8699" width="6.140625" style="26" customWidth="1"/>
    <col min="8700" max="8939" width="9.140625" style="26"/>
    <col min="8940" max="8940" width="5" style="26" customWidth="1"/>
    <col min="8941" max="8941" width="42.140625" style="26" customWidth="1"/>
    <col min="8942" max="8943" width="8.140625" style="26" customWidth="1"/>
    <col min="8944" max="8949" width="6.7109375" style="26" customWidth="1"/>
    <col min="8950" max="8950" width="6" style="26" customWidth="1"/>
    <col min="8951" max="8951" width="6.42578125" style="26" customWidth="1"/>
    <col min="8952" max="8952" width="35.42578125" style="26" customWidth="1"/>
    <col min="8953" max="8953" width="6.85546875" style="26" customWidth="1"/>
    <col min="8954" max="8954" width="6.42578125" style="26" customWidth="1"/>
    <col min="8955" max="8955" width="6.140625" style="26" customWidth="1"/>
    <col min="8956" max="9195" width="9.140625" style="26"/>
    <col min="9196" max="9196" width="5" style="26" customWidth="1"/>
    <col min="9197" max="9197" width="42.140625" style="26" customWidth="1"/>
    <col min="9198" max="9199" width="8.140625" style="26" customWidth="1"/>
    <col min="9200" max="9205" width="6.7109375" style="26" customWidth="1"/>
    <col min="9206" max="9206" width="6" style="26" customWidth="1"/>
    <col min="9207" max="9207" width="6.42578125" style="26" customWidth="1"/>
    <col min="9208" max="9208" width="35.42578125" style="26" customWidth="1"/>
    <col min="9209" max="9209" width="6.85546875" style="26" customWidth="1"/>
    <col min="9210" max="9210" width="6.42578125" style="26" customWidth="1"/>
    <col min="9211" max="9211" width="6.140625" style="26" customWidth="1"/>
    <col min="9212" max="9451" width="9.140625" style="26"/>
    <col min="9452" max="9452" width="5" style="26" customWidth="1"/>
    <col min="9453" max="9453" width="42.140625" style="26" customWidth="1"/>
    <col min="9454" max="9455" width="8.140625" style="26" customWidth="1"/>
    <col min="9456" max="9461" width="6.7109375" style="26" customWidth="1"/>
    <col min="9462" max="9462" width="6" style="26" customWidth="1"/>
    <col min="9463" max="9463" width="6.42578125" style="26" customWidth="1"/>
    <col min="9464" max="9464" width="35.42578125" style="26" customWidth="1"/>
    <col min="9465" max="9465" width="6.85546875" style="26" customWidth="1"/>
    <col min="9466" max="9466" width="6.42578125" style="26" customWidth="1"/>
    <col min="9467" max="9467" width="6.140625" style="26" customWidth="1"/>
    <col min="9468" max="9707" width="9.140625" style="26"/>
    <col min="9708" max="9708" width="5" style="26" customWidth="1"/>
    <col min="9709" max="9709" width="42.140625" style="26" customWidth="1"/>
    <col min="9710" max="9711" width="8.140625" style="26" customWidth="1"/>
    <col min="9712" max="9717" width="6.7109375" style="26" customWidth="1"/>
    <col min="9718" max="9718" width="6" style="26" customWidth="1"/>
    <col min="9719" max="9719" width="6.42578125" style="26" customWidth="1"/>
    <col min="9720" max="9720" width="35.42578125" style="26" customWidth="1"/>
    <col min="9721" max="9721" width="6.85546875" style="26" customWidth="1"/>
    <col min="9722" max="9722" width="6.42578125" style="26" customWidth="1"/>
    <col min="9723" max="9723" width="6.140625" style="26" customWidth="1"/>
    <col min="9724" max="9963" width="9.140625" style="26"/>
    <col min="9964" max="9964" width="5" style="26" customWidth="1"/>
    <col min="9965" max="9965" width="42.140625" style="26" customWidth="1"/>
    <col min="9966" max="9967" width="8.140625" style="26" customWidth="1"/>
    <col min="9968" max="9973" width="6.7109375" style="26" customWidth="1"/>
    <col min="9974" max="9974" width="6" style="26" customWidth="1"/>
    <col min="9975" max="9975" width="6.42578125" style="26" customWidth="1"/>
    <col min="9976" max="9976" width="35.42578125" style="26" customWidth="1"/>
    <col min="9977" max="9977" width="6.85546875" style="26" customWidth="1"/>
    <col min="9978" max="9978" width="6.42578125" style="26" customWidth="1"/>
    <col min="9979" max="9979" width="6.140625" style="26" customWidth="1"/>
    <col min="9980" max="10219" width="9.140625" style="26"/>
    <col min="10220" max="10220" width="5" style="26" customWidth="1"/>
    <col min="10221" max="10221" width="42.140625" style="26" customWidth="1"/>
    <col min="10222" max="10223" width="8.140625" style="26" customWidth="1"/>
    <col min="10224" max="10229" width="6.7109375" style="26" customWidth="1"/>
    <col min="10230" max="10230" width="6" style="26" customWidth="1"/>
    <col min="10231" max="10231" width="6.42578125" style="26" customWidth="1"/>
    <col min="10232" max="10232" width="35.42578125" style="26" customWidth="1"/>
    <col min="10233" max="10233" width="6.85546875" style="26" customWidth="1"/>
    <col min="10234" max="10234" width="6.42578125" style="26" customWidth="1"/>
    <col min="10235" max="10235" width="6.140625" style="26" customWidth="1"/>
    <col min="10236" max="10475" width="9.140625" style="26"/>
    <col min="10476" max="10476" width="5" style="26" customWidth="1"/>
    <col min="10477" max="10477" width="42.140625" style="26" customWidth="1"/>
    <col min="10478" max="10479" width="8.140625" style="26" customWidth="1"/>
    <col min="10480" max="10485" width="6.7109375" style="26" customWidth="1"/>
    <col min="10486" max="10486" width="6" style="26" customWidth="1"/>
    <col min="10487" max="10487" width="6.42578125" style="26" customWidth="1"/>
    <col min="10488" max="10488" width="35.42578125" style="26" customWidth="1"/>
    <col min="10489" max="10489" width="6.85546875" style="26" customWidth="1"/>
    <col min="10490" max="10490" width="6.42578125" style="26" customWidth="1"/>
    <col min="10491" max="10491" width="6.140625" style="26" customWidth="1"/>
    <col min="10492" max="10731" width="9.140625" style="26"/>
    <col min="10732" max="10732" width="5" style="26" customWidth="1"/>
    <col min="10733" max="10733" width="42.140625" style="26" customWidth="1"/>
    <col min="10734" max="10735" width="8.140625" style="26" customWidth="1"/>
    <col min="10736" max="10741" width="6.7109375" style="26" customWidth="1"/>
    <col min="10742" max="10742" width="6" style="26" customWidth="1"/>
    <col min="10743" max="10743" width="6.42578125" style="26" customWidth="1"/>
    <col min="10744" max="10744" width="35.42578125" style="26" customWidth="1"/>
    <col min="10745" max="10745" width="6.85546875" style="26" customWidth="1"/>
    <col min="10746" max="10746" width="6.42578125" style="26" customWidth="1"/>
    <col min="10747" max="10747" width="6.140625" style="26" customWidth="1"/>
    <col min="10748" max="10987" width="9.140625" style="26"/>
    <col min="10988" max="10988" width="5" style="26" customWidth="1"/>
    <col min="10989" max="10989" width="42.140625" style="26" customWidth="1"/>
    <col min="10990" max="10991" width="8.140625" style="26" customWidth="1"/>
    <col min="10992" max="10997" width="6.7109375" style="26" customWidth="1"/>
    <col min="10998" max="10998" width="6" style="26" customWidth="1"/>
    <col min="10999" max="10999" width="6.42578125" style="26" customWidth="1"/>
    <col min="11000" max="11000" width="35.42578125" style="26" customWidth="1"/>
    <col min="11001" max="11001" width="6.85546875" style="26" customWidth="1"/>
    <col min="11002" max="11002" width="6.42578125" style="26" customWidth="1"/>
    <col min="11003" max="11003" width="6.140625" style="26" customWidth="1"/>
    <col min="11004" max="11243" width="9.140625" style="26"/>
    <col min="11244" max="11244" width="5" style="26" customWidth="1"/>
    <col min="11245" max="11245" width="42.140625" style="26" customWidth="1"/>
    <col min="11246" max="11247" width="8.140625" style="26" customWidth="1"/>
    <col min="11248" max="11253" width="6.7109375" style="26" customWidth="1"/>
    <col min="11254" max="11254" width="6" style="26" customWidth="1"/>
    <col min="11255" max="11255" width="6.42578125" style="26" customWidth="1"/>
    <col min="11256" max="11256" width="35.42578125" style="26" customWidth="1"/>
    <col min="11257" max="11257" width="6.85546875" style="26" customWidth="1"/>
    <col min="11258" max="11258" width="6.42578125" style="26" customWidth="1"/>
    <col min="11259" max="11259" width="6.140625" style="26" customWidth="1"/>
    <col min="11260" max="11499" width="9.140625" style="26"/>
    <col min="11500" max="11500" width="5" style="26" customWidth="1"/>
    <col min="11501" max="11501" width="42.140625" style="26" customWidth="1"/>
    <col min="11502" max="11503" width="8.140625" style="26" customWidth="1"/>
    <col min="11504" max="11509" width="6.7109375" style="26" customWidth="1"/>
    <col min="11510" max="11510" width="6" style="26" customWidth="1"/>
    <col min="11511" max="11511" width="6.42578125" style="26" customWidth="1"/>
    <col min="11512" max="11512" width="35.42578125" style="26" customWidth="1"/>
    <col min="11513" max="11513" width="6.85546875" style="26" customWidth="1"/>
    <col min="11514" max="11514" width="6.42578125" style="26" customWidth="1"/>
    <col min="11515" max="11515" width="6.140625" style="26" customWidth="1"/>
    <col min="11516" max="11755" width="9.140625" style="26"/>
    <col min="11756" max="11756" width="5" style="26" customWidth="1"/>
    <col min="11757" max="11757" width="42.140625" style="26" customWidth="1"/>
    <col min="11758" max="11759" width="8.140625" style="26" customWidth="1"/>
    <col min="11760" max="11765" width="6.7109375" style="26" customWidth="1"/>
    <col min="11766" max="11766" width="6" style="26" customWidth="1"/>
    <col min="11767" max="11767" width="6.42578125" style="26" customWidth="1"/>
    <col min="11768" max="11768" width="35.42578125" style="26" customWidth="1"/>
    <col min="11769" max="11769" width="6.85546875" style="26" customWidth="1"/>
    <col min="11770" max="11770" width="6.42578125" style="26" customWidth="1"/>
    <col min="11771" max="11771" width="6.140625" style="26" customWidth="1"/>
    <col min="11772" max="12011" width="9.140625" style="26"/>
    <col min="12012" max="12012" width="5" style="26" customWidth="1"/>
    <col min="12013" max="12013" width="42.140625" style="26" customWidth="1"/>
    <col min="12014" max="12015" width="8.140625" style="26" customWidth="1"/>
    <col min="12016" max="12021" width="6.7109375" style="26" customWidth="1"/>
    <col min="12022" max="12022" width="6" style="26" customWidth="1"/>
    <col min="12023" max="12023" width="6.42578125" style="26" customWidth="1"/>
    <col min="12024" max="12024" width="35.42578125" style="26" customWidth="1"/>
    <col min="12025" max="12025" width="6.85546875" style="26" customWidth="1"/>
    <col min="12026" max="12026" width="6.42578125" style="26" customWidth="1"/>
    <col min="12027" max="12027" width="6.140625" style="26" customWidth="1"/>
    <col min="12028" max="12267" width="9.140625" style="26"/>
    <col min="12268" max="12268" width="5" style="26" customWidth="1"/>
    <col min="12269" max="12269" width="42.140625" style="26" customWidth="1"/>
    <col min="12270" max="12271" width="8.140625" style="26" customWidth="1"/>
    <col min="12272" max="12277" width="6.7109375" style="26" customWidth="1"/>
    <col min="12278" max="12278" width="6" style="26" customWidth="1"/>
    <col min="12279" max="12279" width="6.42578125" style="26" customWidth="1"/>
    <col min="12280" max="12280" width="35.42578125" style="26" customWidth="1"/>
    <col min="12281" max="12281" width="6.85546875" style="26" customWidth="1"/>
    <col min="12282" max="12282" width="6.42578125" style="26" customWidth="1"/>
    <col min="12283" max="12283" width="6.140625" style="26" customWidth="1"/>
    <col min="12284" max="12523" width="9.140625" style="26"/>
    <col min="12524" max="12524" width="5" style="26" customWidth="1"/>
    <col min="12525" max="12525" width="42.140625" style="26" customWidth="1"/>
    <col min="12526" max="12527" width="8.140625" style="26" customWidth="1"/>
    <col min="12528" max="12533" width="6.7109375" style="26" customWidth="1"/>
    <col min="12534" max="12534" width="6" style="26" customWidth="1"/>
    <col min="12535" max="12535" width="6.42578125" style="26" customWidth="1"/>
    <col min="12536" max="12536" width="35.42578125" style="26" customWidth="1"/>
    <col min="12537" max="12537" width="6.85546875" style="26" customWidth="1"/>
    <col min="12538" max="12538" width="6.42578125" style="26" customWidth="1"/>
    <col min="12539" max="12539" width="6.140625" style="26" customWidth="1"/>
    <col min="12540" max="12779" width="9.140625" style="26"/>
    <col min="12780" max="12780" width="5" style="26" customWidth="1"/>
    <col min="12781" max="12781" width="42.140625" style="26" customWidth="1"/>
    <col min="12782" max="12783" width="8.140625" style="26" customWidth="1"/>
    <col min="12784" max="12789" width="6.7109375" style="26" customWidth="1"/>
    <col min="12790" max="12790" width="6" style="26" customWidth="1"/>
    <col min="12791" max="12791" width="6.42578125" style="26" customWidth="1"/>
    <col min="12792" max="12792" width="35.42578125" style="26" customWidth="1"/>
    <col min="12793" max="12793" width="6.85546875" style="26" customWidth="1"/>
    <col min="12794" max="12794" width="6.42578125" style="26" customWidth="1"/>
    <col min="12795" max="12795" width="6.140625" style="26" customWidth="1"/>
    <col min="12796" max="13035" width="9.140625" style="26"/>
    <col min="13036" max="13036" width="5" style="26" customWidth="1"/>
    <col min="13037" max="13037" width="42.140625" style="26" customWidth="1"/>
    <col min="13038" max="13039" width="8.140625" style="26" customWidth="1"/>
    <col min="13040" max="13045" width="6.7109375" style="26" customWidth="1"/>
    <col min="13046" max="13046" width="6" style="26" customWidth="1"/>
    <col min="13047" max="13047" width="6.42578125" style="26" customWidth="1"/>
    <col min="13048" max="13048" width="35.42578125" style="26" customWidth="1"/>
    <col min="13049" max="13049" width="6.85546875" style="26" customWidth="1"/>
    <col min="13050" max="13050" width="6.42578125" style="26" customWidth="1"/>
    <col min="13051" max="13051" width="6.140625" style="26" customWidth="1"/>
    <col min="13052" max="13291" width="9.140625" style="26"/>
    <col min="13292" max="13292" width="5" style="26" customWidth="1"/>
    <col min="13293" max="13293" width="42.140625" style="26" customWidth="1"/>
    <col min="13294" max="13295" width="8.140625" style="26" customWidth="1"/>
    <col min="13296" max="13301" width="6.7109375" style="26" customWidth="1"/>
    <col min="13302" max="13302" width="6" style="26" customWidth="1"/>
    <col min="13303" max="13303" width="6.42578125" style="26" customWidth="1"/>
    <col min="13304" max="13304" width="35.42578125" style="26" customWidth="1"/>
    <col min="13305" max="13305" width="6.85546875" style="26" customWidth="1"/>
    <col min="13306" max="13306" width="6.42578125" style="26" customWidth="1"/>
    <col min="13307" max="13307" width="6.140625" style="26" customWidth="1"/>
    <col min="13308" max="13547" width="9.140625" style="26"/>
    <col min="13548" max="13548" width="5" style="26" customWidth="1"/>
    <col min="13549" max="13549" width="42.140625" style="26" customWidth="1"/>
    <col min="13550" max="13551" width="8.140625" style="26" customWidth="1"/>
    <col min="13552" max="13557" width="6.7109375" style="26" customWidth="1"/>
    <col min="13558" max="13558" width="6" style="26" customWidth="1"/>
    <col min="13559" max="13559" width="6.42578125" style="26" customWidth="1"/>
    <col min="13560" max="13560" width="35.42578125" style="26" customWidth="1"/>
    <col min="13561" max="13561" width="6.85546875" style="26" customWidth="1"/>
    <col min="13562" max="13562" width="6.42578125" style="26" customWidth="1"/>
    <col min="13563" max="13563" width="6.140625" style="26" customWidth="1"/>
    <col min="13564" max="13803" width="9.140625" style="26"/>
    <col min="13804" max="13804" width="5" style="26" customWidth="1"/>
    <col min="13805" max="13805" width="42.140625" style="26" customWidth="1"/>
    <col min="13806" max="13807" width="8.140625" style="26" customWidth="1"/>
    <col min="13808" max="13813" width="6.7109375" style="26" customWidth="1"/>
    <col min="13814" max="13814" width="6" style="26" customWidth="1"/>
    <col min="13815" max="13815" width="6.42578125" style="26" customWidth="1"/>
    <col min="13816" max="13816" width="35.42578125" style="26" customWidth="1"/>
    <col min="13817" max="13817" width="6.85546875" style="26" customWidth="1"/>
    <col min="13818" max="13818" width="6.42578125" style="26" customWidth="1"/>
    <col min="13819" max="13819" width="6.140625" style="26" customWidth="1"/>
    <col min="13820" max="14059" width="9.140625" style="26"/>
    <col min="14060" max="14060" width="5" style="26" customWidth="1"/>
    <col min="14061" max="14061" width="42.140625" style="26" customWidth="1"/>
    <col min="14062" max="14063" width="8.140625" style="26" customWidth="1"/>
    <col min="14064" max="14069" width="6.7109375" style="26" customWidth="1"/>
    <col min="14070" max="14070" width="6" style="26" customWidth="1"/>
    <col min="14071" max="14071" width="6.42578125" style="26" customWidth="1"/>
    <col min="14072" max="14072" width="35.42578125" style="26" customWidth="1"/>
    <col min="14073" max="14073" width="6.85546875" style="26" customWidth="1"/>
    <col min="14074" max="14074" width="6.42578125" style="26" customWidth="1"/>
    <col min="14075" max="14075" width="6.140625" style="26" customWidth="1"/>
    <col min="14076" max="14315" width="9.140625" style="26"/>
    <col min="14316" max="14316" width="5" style="26" customWidth="1"/>
    <col min="14317" max="14317" width="42.140625" style="26" customWidth="1"/>
    <col min="14318" max="14319" width="8.140625" style="26" customWidth="1"/>
    <col min="14320" max="14325" width="6.7109375" style="26" customWidth="1"/>
    <col min="14326" max="14326" width="6" style="26" customWidth="1"/>
    <col min="14327" max="14327" width="6.42578125" style="26" customWidth="1"/>
    <col min="14328" max="14328" width="35.42578125" style="26" customWidth="1"/>
    <col min="14329" max="14329" width="6.85546875" style="26" customWidth="1"/>
    <col min="14330" max="14330" width="6.42578125" style="26" customWidth="1"/>
    <col min="14331" max="14331" width="6.140625" style="26" customWidth="1"/>
    <col min="14332" max="14571" width="9.140625" style="26"/>
    <col min="14572" max="14572" width="5" style="26" customWidth="1"/>
    <col min="14573" max="14573" width="42.140625" style="26" customWidth="1"/>
    <col min="14574" max="14575" width="8.140625" style="26" customWidth="1"/>
    <col min="14576" max="14581" width="6.7109375" style="26" customWidth="1"/>
    <col min="14582" max="14582" width="6" style="26" customWidth="1"/>
    <col min="14583" max="14583" width="6.42578125" style="26" customWidth="1"/>
    <col min="14584" max="14584" width="35.42578125" style="26" customWidth="1"/>
    <col min="14585" max="14585" width="6.85546875" style="26" customWidth="1"/>
    <col min="14586" max="14586" width="6.42578125" style="26" customWidth="1"/>
    <col min="14587" max="14587" width="6.140625" style="26" customWidth="1"/>
    <col min="14588" max="14827" width="9.140625" style="26"/>
    <col min="14828" max="14828" width="5" style="26" customWidth="1"/>
    <col min="14829" max="14829" width="42.140625" style="26" customWidth="1"/>
    <col min="14830" max="14831" width="8.140625" style="26" customWidth="1"/>
    <col min="14832" max="14837" width="6.7109375" style="26" customWidth="1"/>
    <col min="14838" max="14838" width="6" style="26" customWidth="1"/>
    <col min="14839" max="14839" width="6.42578125" style="26" customWidth="1"/>
    <col min="14840" max="14840" width="35.42578125" style="26" customWidth="1"/>
    <col min="14841" max="14841" width="6.85546875" style="26" customWidth="1"/>
    <col min="14842" max="14842" width="6.42578125" style="26" customWidth="1"/>
    <col min="14843" max="14843" width="6.140625" style="26" customWidth="1"/>
    <col min="14844" max="15083" width="9.140625" style="26"/>
    <col min="15084" max="15084" width="5" style="26" customWidth="1"/>
    <col min="15085" max="15085" width="42.140625" style="26" customWidth="1"/>
    <col min="15086" max="15087" width="8.140625" style="26" customWidth="1"/>
    <col min="15088" max="15093" width="6.7109375" style="26" customWidth="1"/>
    <col min="15094" max="15094" width="6" style="26" customWidth="1"/>
    <col min="15095" max="15095" width="6.42578125" style="26" customWidth="1"/>
    <col min="15096" max="15096" width="35.42578125" style="26" customWidth="1"/>
    <col min="15097" max="15097" width="6.85546875" style="26" customWidth="1"/>
    <col min="15098" max="15098" width="6.42578125" style="26" customWidth="1"/>
    <col min="15099" max="15099" width="6.140625" style="26" customWidth="1"/>
    <col min="15100" max="15339" width="9.140625" style="26"/>
    <col min="15340" max="15340" width="5" style="26" customWidth="1"/>
    <col min="15341" max="15341" width="42.140625" style="26" customWidth="1"/>
    <col min="15342" max="15343" width="8.140625" style="26" customWidth="1"/>
    <col min="15344" max="15349" width="6.7109375" style="26" customWidth="1"/>
    <col min="15350" max="15350" width="6" style="26" customWidth="1"/>
    <col min="15351" max="15351" width="6.42578125" style="26" customWidth="1"/>
    <col min="15352" max="15352" width="35.42578125" style="26" customWidth="1"/>
    <col min="15353" max="15353" width="6.85546875" style="26" customWidth="1"/>
    <col min="15354" max="15354" width="6.42578125" style="26" customWidth="1"/>
    <col min="15355" max="15355" width="6.140625" style="26" customWidth="1"/>
    <col min="15356" max="15595" width="9.140625" style="26"/>
    <col min="15596" max="15596" width="5" style="26" customWidth="1"/>
    <col min="15597" max="15597" width="42.140625" style="26" customWidth="1"/>
    <col min="15598" max="15599" width="8.140625" style="26" customWidth="1"/>
    <col min="15600" max="15605" width="6.7109375" style="26" customWidth="1"/>
    <col min="15606" max="15606" width="6" style="26" customWidth="1"/>
    <col min="15607" max="15607" width="6.42578125" style="26" customWidth="1"/>
    <col min="15608" max="15608" width="35.42578125" style="26" customWidth="1"/>
    <col min="15609" max="15609" width="6.85546875" style="26" customWidth="1"/>
    <col min="15610" max="15610" width="6.42578125" style="26" customWidth="1"/>
    <col min="15611" max="15611" width="6.140625" style="26" customWidth="1"/>
    <col min="15612" max="15851" width="9.140625" style="26"/>
    <col min="15852" max="15852" width="5" style="26" customWidth="1"/>
    <col min="15853" max="15853" width="42.140625" style="26" customWidth="1"/>
    <col min="15854" max="15855" width="8.140625" style="26" customWidth="1"/>
    <col min="15856" max="15861" width="6.7109375" style="26" customWidth="1"/>
    <col min="15862" max="15862" width="6" style="26" customWidth="1"/>
    <col min="15863" max="15863" width="6.42578125" style="26" customWidth="1"/>
    <col min="15864" max="15864" width="35.42578125" style="26" customWidth="1"/>
    <col min="15865" max="15865" width="6.85546875" style="26" customWidth="1"/>
    <col min="15866" max="15866" width="6.42578125" style="26" customWidth="1"/>
    <col min="15867" max="15867" width="6.140625" style="26" customWidth="1"/>
    <col min="15868" max="16107" width="9.140625" style="26"/>
    <col min="16108" max="16108" width="5" style="26" customWidth="1"/>
    <col min="16109" max="16109" width="42.140625" style="26" customWidth="1"/>
    <col min="16110" max="16111" width="8.140625" style="26" customWidth="1"/>
    <col min="16112" max="16117" width="6.7109375" style="26" customWidth="1"/>
    <col min="16118" max="16118" width="6" style="26" customWidth="1"/>
    <col min="16119" max="16119" width="6.42578125" style="26" customWidth="1"/>
    <col min="16120" max="16120" width="35.42578125" style="26" customWidth="1"/>
    <col min="16121" max="16121" width="6.85546875" style="26" customWidth="1"/>
    <col min="16122" max="16122" width="6.42578125" style="26" customWidth="1"/>
    <col min="16123" max="16123" width="6.140625" style="26" customWidth="1"/>
    <col min="16124" max="16363" width="9.140625" style="26"/>
    <col min="16364" max="16384" width="10.28515625" style="26" customWidth="1"/>
  </cols>
  <sheetData>
    <row r="1" spans="1:8" ht="38.25" customHeight="1">
      <c r="B1" s="1771" t="s">
        <v>341</v>
      </c>
      <c r="C1" s="1771"/>
      <c r="D1" s="1771"/>
      <c r="E1" s="1771"/>
      <c r="F1" s="1771"/>
    </row>
    <row r="2" spans="1:8">
      <c r="B2" s="424"/>
      <c r="C2" s="93"/>
      <c r="D2" s="93"/>
    </row>
    <row r="3" spans="1:8">
      <c r="B3" s="1772" t="s">
        <v>471</v>
      </c>
      <c r="C3" s="1772"/>
      <c r="D3" s="1772"/>
      <c r="E3" s="1772"/>
      <c r="F3" s="1772"/>
    </row>
    <row r="4" spans="1:8" ht="8.25" customHeight="1"/>
    <row r="5" spans="1:8" s="91" customFormat="1" ht="15">
      <c r="B5" s="422"/>
    </row>
    <row r="6" spans="1:8" s="91" customFormat="1" ht="30" customHeight="1">
      <c r="B6" s="705" t="s">
        <v>17</v>
      </c>
      <c r="C6" s="871" t="s">
        <v>2</v>
      </c>
      <c r="D6" s="706" t="s">
        <v>3</v>
      </c>
      <c r="E6" s="1752" t="s">
        <v>2402</v>
      </c>
      <c r="F6" s="1752"/>
    </row>
    <row r="7" spans="1:8" s="91" customFormat="1" ht="15" customHeight="1">
      <c r="A7" s="26"/>
      <c r="B7" s="1738" t="s">
        <v>2442</v>
      </c>
      <c r="C7" s="1739"/>
      <c r="D7" s="1740"/>
      <c r="E7" s="573" t="s">
        <v>5</v>
      </c>
      <c r="F7" s="573" t="s">
        <v>6</v>
      </c>
      <c r="H7" s="150"/>
    </row>
    <row r="8" spans="1:8" s="91" customFormat="1" ht="15.75" customHeight="1">
      <c r="B8" s="94">
        <v>1</v>
      </c>
      <c r="C8" s="95" t="s">
        <v>472</v>
      </c>
      <c r="D8" s="94" t="s">
        <v>462</v>
      </c>
      <c r="E8" s="96">
        <f>[1]VIII_CII_E!$S$10</f>
        <v>2.1201784225352114</v>
      </c>
      <c r="F8" s="96">
        <f>[1]VIII_CII_E!$T$10</f>
        <v>2.3557538028169014</v>
      </c>
      <c r="H8" s="30"/>
    </row>
    <row r="9" spans="1:8" s="91" customFormat="1" ht="15.6" customHeight="1">
      <c r="B9" s="1331" t="s">
        <v>2567</v>
      </c>
      <c r="C9" s="1332"/>
      <c r="D9" s="1332"/>
      <c r="E9" s="1779" t="s">
        <v>891</v>
      </c>
      <c r="F9" s="1748"/>
    </row>
    <row r="10" spans="1:8" s="91" customFormat="1" ht="15.6" customHeight="1">
      <c r="B10" s="98" t="s">
        <v>41</v>
      </c>
      <c r="C10" s="99" t="s">
        <v>473</v>
      </c>
      <c r="D10" s="100" t="s">
        <v>7</v>
      </c>
      <c r="E10" s="1769">
        <f>[1]VIII_CII_E!$T$18</f>
        <v>2.6312000000000002</v>
      </c>
      <c r="F10" s="1770"/>
    </row>
    <row r="11" spans="1:8" s="91" customFormat="1" ht="15.6" customHeight="1">
      <c r="B11" s="102" t="s">
        <v>42</v>
      </c>
      <c r="C11" s="103" t="s">
        <v>474</v>
      </c>
      <c r="D11" s="94" t="s">
        <v>7</v>
      </c>
      <c r="E11" s="1769">
        <f>[1]VIII_CII_E!$T$19</f>
        <v>2.1254370989100537</v>
      </c>
      <c r="F11" s="1770" t="s">
        <v>302</v>
      </c>
    </row>
    <row r="12" spans="1:8" s="91" customFormat="1" ht="15.6" customHeight="1">
      <c r="B12" s="98" t="s">
        <v>44</v>
      </c>
      <c r="C12" s="103" t="s">
        <v>475</v>
      </c>
      <c r="D12" s="94" t="s">
        <v>7</v>
      </c>
      <c r="E12" s="1769">
        <f>[1]VIII_CII_E!$T$20</f>
        <v>2.4331296322705511</v>
      </c>
      <c r="F12" s="1770" t="s">
        <v>302</v>
      </c>
    </row>
    <row r="13" spans="1:8" s="91" customFormat="1" ht="15.6" customHeight="1">
      <c r="B13" s="102" t="s">
        <v>46</v>
      </c>
      <c r="C13" s="103" t="s">
        <v>476</v>
      </c>
      <c r="D13" s="94" t="s">
        <v>7</v>
      </c>
      <c r="E13" s="1769">
        <f>[1]VIII_CII_E!$T$51</f>
        <v>2.2269381114393401</v>
      </c>
      <c r="F13" s="1770" t="s">
        <v>302</v>
      </c>
    </row>
    <row r="14" spans="1:8" s="91" customFormat="1" ht="15.6" customHeight="1">
      <c r="B14" s="98" t="s">
        <v>48</v>
      </c>
      <c r="C14" s="103" t="s">
        <v>477</v>
      </c>
      <c r="D14" s="94" t="s">
        <v>7</v>
      </c>
      <c r="E14" s="1769">
        <f>[1]VIII_CII_E!$T$21</f>
        <v>2.344145380462463</v>
      </c>
      <c r="F14" s="1770" t="s">
        <v>302</v>
      </c>
    </row>
    <row r="15" spans="1:8" s="91" customFormat="1" ht="15.6" customHeight="1">
      <c r="B15" s="102" t="s">
        <v>50</v>
      </c>
      <c r="C15" s="440" t="s">
        <v>828</v>
      </c>
      <c r="D15" s="441" t="s">
        <v>7</v>
      </c>
      <c r="E15" s="1769">
        <f>[1]VIII_CII_E!$T$22</f>
        <v>2.1633397499999996</v>
      </c>
      <c r="F15" s="1770" t="s">
        <v>302</v>
      </c>
    </row>
    <row r="16" spans="1:8" s="91" customFormat="1" ht="15.6" customHeight="1">
      <c r="B16" s="98" t="s">
        <v>52</v>
      </c>
      <c r="C16" s="440" t="s">
        <v>829</v>
      </c>
      <c r="D16" s="441" t="s">
        <v>7</v>
      </c>
      <c r="E16" s="1769">
        <f>[1]VIII_CII_E!$T$23</f>
        <v>2.0873445029411761</v>
      </c>
      <c r="F16" s="1770" t="s">
        <v>302</v>
      </c>
    </row>
    <row r="17" spans="2:6" s="91" customFormat="1" ht="15.6" customHeight="1">
      <c r="B17" s="102" t="s">
        <v>54</v>
      </c>
      <c r="C17" s="103" t="s">
        <v>478</v>
      </c>
      <c r="D17" s="94" t="s">
        <v>7</v>
      </c>
      <c r="E17" s="1769">
        <f>[1]VIII_CII_E!$T$52</f>
        <v>2.1823993492105536</v>
      </c>
      <c r="F17" s="1770" t="s">
        <v>302</v>
      </c>
    </row>
    <row r="18" spans="2:6" s="91" customFormat="1" ht="15.6" customHeight="1">
      <c r="B18" s="98" t="s">
        <v>242</v>
      </c>
      <c r="C18" s="442" t="s">
        <v>971</v>
      </c>
      <c r="D18" s="94" t="s">
        <v>7</v>
      </c>
      <c r="E18" s="1769">
        <f>[1]VIII_CII_E!$T$24</f>
        <v>2.344145380462463</v>
      </c>
      <c r="F18" s="1770" t="s">
        <v>302</v>
      </c>
    </row>
    <row r="19" spans="2:6" s="91" customFormat="1" ht="15.6" customHeight="1">
      <c r="B19" s="102" t="s">
        <v>243</v>
      </c>
      <c r="C19" s="104" t="s">
        <v>970</v>
      </c>
      <c r="D19" s="94" t="s">
        <v>7</v>
      </c>
      <c r="E19" s="1769">
        <f>[1]VIII_CII_E!$T$25</f>
        <v>2.0024136905368239</v>
      </c>
      <c r="F19" s="1770" t="s">
        <v>302</v>
      </c>
    </row>
    <row r="20" spans="2:6" s="91" customFormat="1" ht="15.6" customHeight="1">
      <c r="B20" s="98" t="s">
        <v>244</v>
      </c>
      <c r="C20" s="104" t="s">
        <v>479</v>
      </c>
      <c r="D20" s="94" t="s">
        <v>7</v>
      </c>
      <c r="E20" s="1769">
        <f>[1]VIII_CII_E!$T$26</f>
        <v>1.9136974635835795</v>
      </c>
      <c r="F20" s="1770" t="s">
        <v>302</v>
      </c>
    </row>
    <row r="21" spans="2:6" s="91" customFormat="1" ht="15">
      <c r="B21" s="102" t="s">
        <v>245</v>
      </c>
      <c r="C21" s="104" t="s">
        <v>2375</v>
      </c>
      <c r="D21" s="94" t="s">
        <v>7</v>
      </c>
      <c r="E21" s="1769">
        <f>[1]VIII_CII_E!$T$27</f>
        <v>1.9136974635835795</v>
      </c>
      <c r="F21" s="1770" t="s">
        <v>302</v>
      </c>
    </row>
    <row r="22" spans="2:6" s="91" customFormat="1" ht="15">
      <c r="B22" s="98" t="s">
        <v>246</v>
      </c>
      <c r="C22" s="442" t="s">
        <v>830</v>
      </c>
      <c r="D22" s="94" t="s">
        <v>33</v>
      </c>
      <c r="E22" s="1769">
        <f>[1]VIII_CII_E!$T$28</f>
        <v>1.5655938199792454</v>
      </c>
      <c r="F22" s="1770" t="s">
        <v>302</v>
      </c>
    </row>
    <row r="23" spans="2:6" s="91" customFormat="1" ht="15">
      <c r="B23" s="102" t="s">
        <v>247</v>
      </c>
      <c r="C23" s="442" t="s">
        <v>972</v>
      </c>
      <c r="D23" s="94" t="s">
        <v>33</v>
      </c>
      <c r="E23" s="1769">
        <f>[1]VIII_CII_E!$T$29</f>
        <v>1.5655938199792454</v>
      </c>
      <c r="F23" s="1770" t="s">
        <v>302</v>
      </c>
    </row>
    <row r="24" spans="2:6" s="91" customFormat="1" ht="17.25" customHeight="1">
      <c r="B24" s="1773" t="s">
        <v>2568</v>
      </c>
      <c r="C24" s="1774"/>
      <c r="D24" s="1774"/>
      <c r="E24" s="1774"/>
      <c r="F24" s="1775"/>
    </row>
    <row r="25" spans="2:6" s="91" customFormat="1" ht="15">
      <c r="B25" s="98" t="s">
        <v>248</v>
      </c>
      <c r="C25" s="105" t="s">
        <v>480</v>
      </c>
      <c r="D25" s="94" t="s">
        <v>33</v>
      </c>
      <c r="E25" s="1769">
        <f>[1]VIII_CII_E!$T$31</f>
        <v>1.6949891820311704</v>
      </c>
      <c r="F25" s="1770" t="s">
        <v>302</v>
      </c>
    </row>
    <row r="26" spans="2:6" s="91" customFormat="1" ht="15">
      <c r="B26" s="102" t="s">
        <v>249</v>
      </c>
      <c r="C26" s="105" t="s">
        <v>2676</v>
      </c>
      <c r="D26" s="94" t="s">
        <v>33</v>
      </c>
      <c r="E26" s="1769">
        <f>[1]VIII_CII_E!$T$32</f>
        <v>1.585635041254966</v>
      </c>
      <c r="F26" s="1770" t="s">
        <v>302</v>
      </c>
    </row>
    <row r="27" spans="2:6" s="91" customFormat="1" ht="30">
      <c r="B27" s="423" t="s">
        <v>250</v>
      </c>
      <c r="C27" s="105" t="s">
        <v>973</v>
      </c>
      <c r="D27" s="94" t="s">
        <v>33</v>
      </c>
      <c r="E27" s="1769">
        <f>[1]VIII_CII_E!$T$33</f>
        <v>1.6539813792400935</v>
      </c>
      <c r="F27" s="1770" t="s">
        <v>302</v>
      </c>
    </row>
    <row r="28" spans="2:6" s="91" customFormat="1" ht="15">
      <c r="B28" s="102" t="s">
        <v>251</v>
      </c>
      <c r="C28" s="91" t="s">
        <v>2374</v>
      </c>
      <c r="D28" s="94" t="s">
        <v>33</v>
      </c>
      <c r="E28" s="1769">
        <f>[1]VIII_CII_E!$T$34</f>
        <v>1.5655938199792454</v>
      </c>
      <c r="F28" s="1770" t="s">
        <v>302</v>
      </c>
    </row>
    <row r="29" spans="2:6" s="91" customFormat="1" ht="30">
      <c r="B29" s="98" t="s">
        <v>253</v>
      </c>
      <c r="C29" s="105" t="s">
        <v>974</v>
      </c>
      <c r="D29" s="94" t="s">
        <v>481</v>
      </c>
      <c r="E29" s="1769">
        <f>[1]VIII_CII_E!$T$37</f>
        <v>1.7359969848222472</v>
      </c>
      <c r="F29" s="1770" t="s">
        <v>302</v>
      </c>
    </row>
    <row r="30" spans="2:6" s="91" customFormat="1" ht="15.6" customHeight="1">
      <c r="B30" s="102" t="s">
        <v>379</v>
      </c>
      <c r="C30" s="104" t="s">
        <v>482</v>
      </c>
      <c r="D30" s="94" t="s">
        <v>33</v>
      </c>
      <c r="E30" s="1769">
        <f>[1]VIII_CII_E!$T$37</f>
        <v>1.7359969848222472</v>
      </c>
      <c r="F30" s="1770" t="s">
        <v>302</v>
      </c>
    </row>
    <row r="31" spans="2:6" s="91" customFormat="1" ht="15.6" customHeight="1">
      <c r="B31" s="98" t="s">
        <v>380</v>
      </c>
      <c r="C31" s="104" t="s">
        <v>483</v>
      </c>
      <c r="D31" s="94" t="s">
        <v>419</v>
      </c>
      <c r="E31" s="1769">
        <f>[1]VIII_CII_E!$T$38</f>
        <v>1.564997127432006</v>
      </c>
      <c r="F31" s="1770" t="s">
        <v>302</v>
      </c>
    </row>
    <row r="32" spans="2:6" s="91" customFormat="1" ht="15.6" customHeight="1">
      <c r="B32" s="102" t="s">
        <v>381</v>
      </c>
      <c r="C32" s="104" t="s">
        <v>484</v>
      </c>
      <c r="D32" s="94" t="s">
        <v>33</v>
      </c>
      <c r="E32" s="1769">
        <f>[1]VIII_CII_E!$T$39</f>
        <v>1.564997127432006</v>
      </c>
      <c r="F32" s="1770" t="s">
        <v>302</v>
      </c>
    </row>
    <row r="33" spans="1:219" s="91" customFormat="1" ht="15.6" customHeight="1">
      <c r="B33" s="98" t="s">
        <v>382</v>
      </c>
      <c r="C33" s="104" t="s">
        <v>485</v>
      </c>
      <c r="D33" s="94" t="s">
        <v>419</v>
      </c>
      <c r="E33" s="1769">
        <f>[1]VIII_CII_E!$T$40</f>
        <v>1.1345492105531221</v>
      </c>
      <c r="F33" s="1770" t="s">
        <v>302</v>
      </c>
    </row>
    <row r="34" spans="1:219" s="91" customFormat="1" ht="15.6" customHeight="1">
      <c r="B34" s="102" t="s">
        <v>383</v>
      </c>
      <c r="C34" s="104" t="s">
        <v>486</v>
      </c>
      <c r="D34" s="94" t="s">
        <v>186</v>
      </c>
      <c r="E34" s="1769">
        <f>[1]VIII_CII_E!$T$41</f>
        <v>1.1002420291331363</v>
      </c>
      <c r="F34" s="1770" t="s">
        <v>302</v>
      </c>
    </row>
    <row r="35" spans="1:219" s="91" customFormat="1" ht="15.6" customHeight="1">
      <c r="B35" s="1776" t="s">
        <v>2569</v>
      </c>
      <c r="C35" s="1777"/>
      <c r="D35" s="1777"/>
      <c r="E35" s="1777"/>
      <c r="F35" s="1778"/>
    </row>
    <row r="36" spans="1:219" s="91" customFormat="1" ht="15">
      <c r="B36" s="423" t="s">
        <v>384</v>
      </c>
      <c r="C36" s="106" t="s">
        <v>487</v>
      </c>
      <c r="D36" s="94" t="s">
        <v>140</v>
      </c>
      <c r="E36" s="1769">
        <f>[1]VIII_CII_E!$T$43</f>
        <v>1.6949891820311704</v>
      </c>
      <c r="F36" s="1770" t="s">
        <v>302</v>
      </c>
    </row>
    <row r="37" spans="1:219" s="91" customFormat="1" ht="15">
      <c r="B37" s="725" t="s">
        <v>385</v>
      </c>
      <c r="C37" s="103" t="s">
        <v>488</v>
      </c>
      <c r="D37" s="94" t="s">
        <v>179</v>
      </c>
      <c r="E37" s="1769">
        <f>[1]VIII_CII_E!$T$44</f>
        <v>1.6539813792400935</v>
      </c>
      <c r="F37" s="1770" t="s">
        <v>302</v>
      </c>
    </row>
    <row r="38" spans="1:219" s="91" customFormat="1" ht="15">
      <c r="B38" s="725" t="s">
        <v>386</v>
      </c>
      <c r="C38" s="106" t="s">
        <v>975</v>
      </c>
      <c r="D38" s="94" t="s">
        <v>140</v>
      </c>
      <c r="E38" s="1769">
        <f>[1]VIII_CII_E!$T$45</f>
        <v>1.6539813792400935</v>
      </c>
      <c r="F38" s="1770" t="s">
        <v>302</v>
      </c>
    </row>
    <row r="39" spans="1:219" s="91" customFormat="1" ht="15">
      <c r="B39" s="423" t="s">
        <v>387</v>
      </c>
      <c r="C39" s="106" t="s">
        <v>976</v>
      </c>
      <c r="D39" s="94" t="s">
        <v>140</v>
      </c>
      <c r="E39" s="1769">
        <f>[1]VIII_CII_E!$T$46</f>
        <v>1.585635041254966</v>
      </c>
      <c r="F39" s="1770" t="s">
        <v>302</v>
      </c>
    </row>
    <row r="40" spans="1:219" s="91" customFormat="1" ht="33" customHeight="1">
      <c r="B40" s="725" t="s">
        <v>388</v>
      </c>
      <c r="C40" s="443" t="s">
        <v>977</v>
      </c>
      <c r="D40" s="726" t="s">
        <v>140</v>
      </c>
      <c r="E40" s="1769">
        <f>[1]VIII_CII_E!$T$47</f>
        <v>1.564997127432006</v>
      </c>
      <c r="F40" s="1770" t="s">
        <v>302</v>
      </c>
    </row>
    <row r="41" spans="1:219" s="91" customFormat="1" ht="15">
      <c r="B41" s="725" t="s">
        <v>389</v>
      </c>
      <c r="C41" s="106" t="s">
        <v>489</v>
      </c>
      <c r="D41" s="94" t="s">
        <v>140</v>
      </c>
      <c r="E41" s="1769">
        <f>[1]VIII_CII_E!$T$54</f>
        <v>1.596297069980646</v>
      </c>
      <c r="F41" s="1770" t="s">
        <v>302</v>
      </c>
    </row>
    <row r="42" spans="1:219" s="91" customFormat="1" ht="15">
      <c r="B42" s="423" t="s">
        <v>390</v>
      </c>
      <c r="C42" s="104" t="s">
        <v>490</v>
      </c>
      <c r="D42" s="94" t="s">
        <v>140</v>
      </c>
      <c r="E42" s="1769">
        <f>[1]VIII_CII_E!$T$48</f>
        <v>1.585635041254966</v>
      </c>
      <c r="F42" s="1770" t="s">
        <v>302</v>
      </c>
    </row>
    <row r="43" spans="1:219" s="91" customFormat="1" ht="15">
      <c r="B43" s="725" t="s">
        <v>391</v>
      </c>
      <c r="C43" s="105" t="s">
        <v>491</v>
      </c>
      <c r="D43" s="94" t="s">
        <v>140</v>
      </c>
      <c r="E43" s="1769">
        <f>[1]VIII_CII_E!$T$49</f>
        <v>1.3669267597025567</v>
      </c>
      <c r="F43" s="1770" t="s">
        <v>302</v>
      </c>
    </row>
    <row r="44" spans="1:219" s="91" customFormat="1" ht="15">
      <c r="B44" s="725" t="s">
        <v>392</v>
      </c>
      <c r="C44" s="104" t="s">
        <v>492</v>
      </c>
      <c r="D44" s="94" t="s">
        <v>140</v>
      </c>
      <c r="E44" s="1769">
        <f>[1]VIII_CII_E!$T$50</f>
        <v>1.1002420291331363</v>
      </c>
      <c r="F44" s="1770" t="s">
        <v>302</v>
      </c>
    </row>
    <row r="45" spans="1:219" s="8" customFormat="1" ht="12.75">
      <c r="A45" s="30"/>
      <c r="B45" s="872" t="s">
        <v>192</v>
      </c>
      <c r="C45" s="30"/>
      <c r="D45" s="74"/>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row>
    <row r="46" spans="1:219" s="8" customFormat="1" ht="12.75">
      <c r="A46" s="30"/>
      <c r="B46" s="30" t="s">
        <v>2497</v>
      </c>
      <c r="C46" s="119"/>
      <c r="D46" s="119"/>
      <c r="E46" s="74"/>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row>
    <row r="47" spans="1:219" s="30" customFormat="1" ht="24.75" customHeight="1">
      <c r="B47" s="1226" t="s">
        <v>2566</v>
      </c>
      <c r="C47" s="1226"/>
      <c r="D47" s="1226"/>
      <c r="E47" s="1226"/>
      <c r="F47" s="1226"/>
      <c r="G47" s="1226"/>
      <c r="H47" s="1226"/>
      <c r="I47" s="1226"/>
      <c r="J47" s="1226"/>
    </row>
    <row r="48" spans="1:219" s="30" customFormat="1" ht="12.75">
      <c r="B48" s="150"/>
      <c r="C48" s="150"/>
      <c r="D48" s="150"/>
      <c r="E48" s="150"/>
      <c r="F48" s="150"/>
      <c r="G48" s="150"/>
      <c r="H48" s="150"/>
      <c r="I48" s="150"/>
      <c r="J48" s="150"/>
    </row>
    <row r="49" spans="1:10" s="91" customFormat="1" ht="15.75" customHeight="1">
      <c r="A49" s="22"/>
      <c r="B49" s="61" t="s">
        <v>493</v>
      </c>
      <c r="C49" s="586"/>
      <c r="D49" s="586"/>
      <c r="E49" s="22"/>
      <c r="F49" s="22"/>
      <c r="G49" s="22"/>
      <c r="H49" s="22"/>
      <c r="I49" s="22"/>
      <c r="J49" s="22"/>
    </row>
    <row r="50" spans="1:10" s="91" customFormat="1" ht="17.25" customHeight="1">
      <c r="A50" s="22"/>
      <c r="B50" s="60" t="s">
        <v>912</v>
      </c>
      <c r="C50" s="655"/>
      <c r="D50" s="655"/>
      <c r="E50" s="22"/>
      <c r="F50" s="22"/>
      <c r="G50" s="22"/>
      <c r="H50" s="22"/>
      <c r="I50" s="22"/>
      <c r="J50" s="22"/>
    </row>
    <row r="51" spans="1:10">
      <c r="A51" s="22"/>
      <c r="B51" s="58"/>
      <c r="C51" s="22"/>
      <c r="D51" s="22"/>
      <c r="E51" s="22"/>
      <c r="F51" s="22"/>
      <c r="G51" s="22"/>
      <c r="H51" s="22"/>
      <c r="I51" s="22"/>
      <c r="J51" s="22"/>
    </row>
    <row r="52" spans="1:10" s="92" customFormat="1">
      <c r="A52" s="30"/>
      <c r="B52" s="1226" t="s">
        <v>494</v>
      </c>
      <c r="C52" s="1226"/>
      <c r="D52" s="1226"/>
      <c r="E52" s="32"/>
      <c r="F52" s="32"/>
      <c r="G52" s="30"/>
      <c r="H52" s="30"/>
      <c r="I52" s="30"/>
      <c r="J52" s="30"/>
    </row>
    <row r="53" spans="1:10" s="92" customFormat="1" ht="110.45" customHeight="1">
      <c r="A53" s="30"/>
      <c r="B53" s="1704" t="s">
        <v>2572</v>
      </c>
      <c r="C53" s="1704"/>
      <c r="D53" s="1704"/>
      <c r="E53" s="1704"/>
      <c r="F53" s="1704"/>
      <c r="G53" s="1704"/>
      <c r="H53" s="1704"/>
      <c r="I53" s="1704"/>
      <c r="J53" s="30"/>
    </row>
    <row r="54" spans="1:10" s="92" customFormat="1" ht="225" customHeight="1">
      <c r="A54" s="30"/>
      <c r="B54" s="1704" t="s">
        <v>2571</v>
      </c>
      <c r="C54" s="1704"/>
      <c r="D54" s="1704"/>
      <c r="E54" s="1704"/>
      <c r="F54" s="1704"/>
      <c r="G54" s="1704"/>
      <c r="H54" s="1704"/>
      <c r="I54" s="1704"/>
      <c r="J54" s="30"/>
    </row>
    <row r="55" spans="1:10" s="92" customFormat="1" ht="69.599999999999994" customHeight="1">
      <c r="A55" s="30"/>
      <c r="B55" s="1704" t="s">
        <v>2570</v>
      </c>
      <c r="C55" s="1704"/>
      <c r="D55" s="1704"/>
      <c r="E55" s="1704"/>
      <c r="F55" s="1704"/>
      <c r="G55" s="1704"/>
      <c r="H55" s="1704"/>
      <c r="I55" s="1704"/>
      <c r="J55" s="30"/>
    </row>
  </sheetData>
  <mergeCells count="46">
    <mergeCell ref="B1:F1"/>
    <mergeCell ref="B3:F3"/>
    <mergeCell ref="B7:D7"/>
    <mergeCell ref="B54:I54"/>
    <mergeCell ref="B55:I55"/>
    <mergeCell ref="E6:F6"/>
    <mergeCell ref="B52:D52"/>
    <mergeCell ref="B53:I53"/>
    <mergeCell ref="B24:F24"/>
    <mergeCell ref="B35:F35"/>
    <mergeCell ref="B47:J47"/>
    <mergeCell ref="B9:D9"/>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5:F25"/>
    <mergeCell ref="E26:F26"/>
    <mergeCell ref="E27:F27"/>
    <mergeCell ref="E28:F28"/>
    <mergeCell ref="E29:F29"/>
    <mergeCell ref="E30:F30"/>
    <mergeCell ref="E31:F31"/>
    <mergeCell ref="E32:F32"/>
    <mergeCell ref="E33:F33"/>
    <mergeCell ref="E34:F34"/>
    <mergeCell ref="E36:F36"/>
    <mergeCell ref="E37:F37"/>
    <mergeCell ref="E38:F38"/>
    <mergeCell ref="E39:F39"/>
    <mergeCell ref="E40:F40"/>
    <mergeCell ref="E41:F41"/>
    <mergeCell ref="E42:F42"/>
    <mergeCell ref="E43:F43"/>
    <mergeCell ref="E44:F44"/>
  </mergeCells>
  <phoneticPr fontId="71" type="noConversion"/>
  <pageMargins left="0.25" right="0.25" top="0.75" bottom="0.75" header="0.3" footer="0.3"/>
  <pageSetup paperSize="9" scale="80" firstPageNumber="162" fitToHeight="0" orientation="portrait" useFirstPageNumber="1" r:id="rId1"/>
  <headerFooter alignWithMargins="0"/>
  <legacy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aie40">
    <tabColor indexed="43"/>
    <pageSetUpPr fitToPage="1"/>
  </sheetPr>
  <dimension ref="A1:HT120"/>
  <sheetViews>
    <sheetView zoomScale="72" zoomScaleNormal="115" workbookViewId="0">
      <selection activeCell="F83" sqref="F83"/>
    </sheetView>
  </sheetViews>
  <sheetFormatPr defaultColWidth="10.28515625" defaultRowHeight="12.75"/>
  <cols>
    <col min="1" max="1" width="5.85546875" style="22" customWidth="1"/>
    <col min="2" max="2" width="3.42578125" style="647" customWidth="1"/>
    <col min="3" max="3" width="37" style="22" customWidth="1"/>
    <col min="4" max="4" width="17.7109375" style="22" customWidth="1"/>
    <col min="5" max="5" width="9.7109375" style="58" customWidth="1"/>
    <col min="6" max="6" width="14.42578125" style="58" customWidth="1"/>
    <col min="7" max="16384" width="10.28515625" style="22"/>
  </cols>
  <sheetData>
    <row r="1" spans="2:6">
      <c r="B1" s="1272" t="s">
        <v>341</v>
      </c>
      <c r="C1" s="1272"/>
      <c r="D1" s="1272"/>
      <c r="E1" s="1272"/>
      <c r="F1" s="1272"/>
    </row>
    <row r="3" spans="2:6">
      <c r="B3" s="1793" t="s">
        <v>495</v>
      </c>
      <c r="C3" s="1793"/>
      <c r="D3" s="1793"/>
      <c r="E3" s="1793"/>
      <c r="F3" s="1793"/>
    </row>
    <row r="4" spans="2:6">
      <c r="B4" s="1793" t="s">
        <v>496</v>
      </c>
      <c r="C4" s="1793"/>
      <c r="D4" s="1793"/>
      <c r="E4" s="1793"/>
      <c r="F4" s="1793"/>
    </row>
    <row r="5" spans="2:6" ht="8.25" customHeight="1">
      <c r="B5" s="648" t="s">
        <v>497</v>
      </c>
      <c r="C5" s="60"/>
      <c r="D5" s="60"/>
    </row>
    <row r="6" spans="2:6" ht="15" customHeight="1">
      <c r="B6" s="1317" t="s">
        <v>2573</v>
      </c>
      <c r="C6" s="1317"/>
      <c r="D6" s="1317"/>
      <c r="E6" s="1317"/>
      <c r="F6" s="1317"/>
    </row>
    <row r="7" spans="2:6">
      <c r="B7" s="649"/>
      <c r="E7" s="22"/>
    </row>
    <row r="8" spans="2:6">
      <c r="B8" s="578"/>
      <c r="C8" s="61"/>
      <c r="D8" s="61"/>
      <c r="E8" s="22"/>
    </row>
    <row r="9" spans="2:6" ht="37.5" customHeight="1">
      <c r="B9" s="641" t="s">
        <v>17</v>
      </c>
      <c r="C9" s="640" t="s">
        <v>2</v>
      </c>
      <c r="D9" s="651" t="s">
        <v>816</v>
      </c>
      <c r="E9" s="641" t="s">
        <v>470</v>
      </c>
      <c r="F9" s="542" t="s">
        <v>2489</v>
      </c>
    </row>
    <row r="10" spans="2:6" ht="13.35" customHeight="1">
      <c r="B10" s="1794" t="s">
        <v>2442</v>
      </c>
      <c r="C10" s="1795"/>
      <c r="D10" s="1795"/>
      <c r="E10" s="1796"/>
      <c r="F10" s="855" t="s">
        <v>2431</v>
      </c>
    </row>
    <row r="11" spans="2:6">
      <c r="B11" s="567">
        <v>1</v>
      </c>
      <c r="C11" s="642" t="s">
        <v>96</v>
      </c>
      <c r="D11" s="639"/>
      <c r="E11" s="643" t="s">
        <v>7</v>
      </c>
      <c r="F11" s="644">
        <f>[1]VIII_CII_F!$T$10</f>
        <v>3.3105600000000002</v>
      </c>
    </row>
    <row r="12" spans="2:6">
      <c r="B12" s="568">
        <v>2</v>
      </c>
      <c r="C12" s="62" t="s">
        <v>197</v>
      </c>
      <c r="D12" s="425"/>
      <c r="E12" s="63" t="s">
        <v>7</v>
      </c>
      <c r="F12" s="64">
        <f>[1]VIII_CII_F!$T$11</f>
        <v>2.9795039999999999</v>
      </c>
    </row>
    <row r="13" spans="2:6" ht="16.5" customHeight="1">
      <c r="B13" s="1801" t="s">
        <v>2498</v>
      </c>
      <c r="C13" s="1801"/>
      <c r="D13" s="1801"/>
      <c r="E13" s="1801"/>
      <c r="F13" s="1801"/>
    </row>
    <row r="14" spans="2:6" ht="27.75" customHeight="1">
      <c r="B14" s="570">
        <v>3</v>
      </c>
      <c r="C14" s="67" t="s">
        <v>969</v>
      </c>
      <c r="D14" s="569" t="s">
        <v>302</v>
      </c>
      <c r="E14" s="66"/>
      <c r="F14" s="782">
        <f>[1]VIII_CII_F!$T$13</f>
        <v>2.6312000000000002</v>
      </c>
    </row>
    <row r="15" spans="2:6" ht="25.5">
      <c r="B15" s="570">
        <v>4</v>
      </c>
      <c r="C15" s="67" t="s">
        <v>498</v>
      </c>
      <c r="D15" s="569" t="s">
        <v>302</v>
      </c>
      <c r="E15" s="66"/>
      <c r="F15" s="782">
        <f>[1]VIII_CII_F!$T$14</f>
        <v>2.6312000000000002</v>
      </c>
    </row>
    <row r="16" spans="2:6" ht="38.25">
      <c r="B16" s="570">
        <v>5</v>
      </c>
      <c r="C16" s="65" t="s">
        <v>968</v>
      </c>
      <c r="D16" s="569" t="s">
        <v>302</v>
      </c>
      <c r="E16" s="66"/>
      <c r="F16" s="782">
        <f>[1]VIII_CII_F!$T$15</f>
        <v>2.4797408450704226</v>
      </c>
    </row>
    <row r="17" spans="1:16">
      <c r="B17" s="570">
        <v>6</v>
      </c>
      <c r="C17" s="68" t="s">
        <v>499</v>
      </c>
      <c r="D17" s="569" t="s">
        <v>302</v>
      </c>
      <c r="E17" s="66"/>
      <c r="F17" s="782">
        <f>[1]VIII_CII_F!$T$16</f>
        <v>2.3557538028169014</v>
      </c>
    </row>
    <row r="18" spans="1:16" ht="18" customHeight="1">
      <c r="B18" s="1801" t="s">
        <v>2499</v>
      </c>
      <c r="C18" s="1801"/>
      <c r="D18" s="1801"/>
      <c r="E18" s="1801"/>
      <c r="F18" s="1801"/>
    </row>
    <row r="19" spans="1:16" ht="25.5">
      <c r="B19" s="570">
        <v>7</v>
      </c>
      <c r="C19" s="67" t="s">
        <v>500</v>
      </c>
      <c r="D19" s="569" t="s">
        <v>302</v>
      </c>
      <c r="E19" s="66"/>
      <c r="F19" s="64">
        <f>[1]VIII_CII_F!$T$18</f>
        <v>2.4797408450704226</v>
      </c>
    </row>
    <row r="20" spans="1:16" ht="13.5" customHeight="1">
      <c r="B20" s="570">
        <v>8</v>
      </c>
      <c r="C20" s="68" t="s">
        <v>501</v>
      </c>
      <c r="D20" s="569" t="s">
        <v>302</v>
      </c>
      <c r="E20" s="66"/>
      <c r="F20" s="64">
        <f>[1]VIII_CII_F!$T$19</f>
        <v>1.7997262499999997</v>
      </c>
    </row>
    <row r="21" spans="1:16" ht="25.5">
      <c r="B21" s="593">
        <v>9</v>
      </c>
      <c r="C21" s="436" t="s">
        <v>502</v>
      </c>
      <c r="D21" s="566" t="s">
        <v>302</v>
      </c>
      <c r="E21" s="437"/>
      <c r="F21" s="438">
        <f>[1]VIII_CII_F!$T$20</f>
        <v>1.7997262499999997</v>
      </c>
    </row>
    <row r="22" spans="1:16" ht="18" customHeight="1">
      <c r="B22" s="1801" t="s">
        <v>2500</v>
      </c>
      <c r="C22" s="1801"/>
      <c r="D22" s="1801"/>
      <c r="E22" s="1801"/>
      <c r="F22" s="1801"/>
    </row>
    <row r="23" spans="1:16" ht="14.25" customHeight="1">
      <c r="B23" s="570">
        <v>10</v>
      </c>
      <c r="C23" s="68" t="s">
        <v>503</v>
      </c>
      <c r="D23" s="569" t="s">
        <v>302</v>
      </c>
      <c r="E23" s="66"/>
      <c r="F23" s="64">
        <f>[1]VIII_CII_F!$T$22</f>
        <v>2.9795039999999999</v>
      </c>
    </row>
    <row r="24" spans="1:16" ht="14.25" customHeight="1">
      <c r="B24" s="570">
        <v>11</v>
      </c>
      <c r="C24" s="68" t="s">
        <v>504</v>
      </c>
      <c r="D24" s="569" t="s">
        <v>302</v>
      </c>
      <c r="E24" s="63" t="s">
        <v>7</v>
      </c>
      <c r="F24" s="64">
        <f>[1]VIII_CII_F!$T$23</f>
        <v>2.9795039999999999</v>
      </c>
    </row>
    <row r="25" spans="1:16" ht="40.5" customHeight="1">
      <c r="B25" s="570">
        <v>12</v>
      </c>
      <c r="C25" s="65" t="s">
        <v>967</v>
      </c>
      <c r="D25" s="569" t="s">
        <v>302</v>
      </c>
      <c r="E25" s="63"/>
      <c r="F25" s="64">
        <f>[1]VIII_CII_F!$T$24</f>
        <v>2.6312000000000002</v>
      </c>
    </row>
    <row r="26" spans="1:16" ht="25.5">
      <c r="B26" s="570">
        <v>13</v>
      </c>
      <c r="C26" s="67" t="s">
        <v>505</v>
      </c>
      <c r="D26" s="569" t="s">
        <v>302</v>
      </c>
      <c r="E26" s="66"/>
      <c r="F26" s="64">
        <f>[1]VIII_CII_F!$T$25</f>
        <v>2.4797408450704226</v>
      </c>
    </row>
    <row r="27" spans="1:16">
      <c r="B27" s="570">
        <v>14</v>
      </c>
      <c r="C27" s="67" t="s">
        <v>506</v>
      </c>
      <c r="D27" s="569" t="s">
        <v>302</v>
      </c>
      <c r="E27" s="66"/>
      <c r="F27" s="64">
        <f>[1]VIII_CII_F!$T$26</f>
        <v>2.6312000000000002</v>
      </c>
    </row>
    <row r="28" spans="1:16" ht="25.5">
      <c r="B28" s="570">
        <v>15</v>
      </c>
      <c r="C28" s="67" t="s">
        <v>507</v>
      </c>
      <c r="D28" s="569" t="s">
        <v>302</v>
      </c>
      <c r="E28" s="66"/>
      <c r="F28" s="64">
        <f>[1]VIII_CII_F!$T$27</f>
        <v>2.4797408450704226</v>
      </c>
    </row>
    <row r="29" spans="1:16" s="57" customFormat="1" ht="25.5">
      <c r="A29" s="652"/>
      <c r="B29" s="570">
        <v>16</v>
      </c>
      <c r="C29" s="67" t="s">
        <v>966</v>
      </c>
      <c r="D29" s="569" t="s">
        <v>302</v>
      </c>
      <c r="E29" s="67"/>
      <c r="F29" s="64">
        <f>[1]VIII_CII_F!$T$28</f>
        <v>2.1849696000000005</v>
      </c>
      <c r="G29" s="22"/>
      <c r="H29" s="22"/>
      <c r="I29" s="22"/>
      <c r="J29" s="22"/>
      <c r="K29" s="22"/>
      <c r="L29" s="22"/>
      <c r="M29" s="22"/>
      <c r="N29" s="22"/>
      <c r="O29" s="22"/>
      <c r="P29" s="22"/>
    </row>
    <row r="30" spans="1:16" ht="13.5" customHeight="1">
      <c r="B30" s="1823" t="s">
        <v>2575</v>
      </c>
      <c r="C30" s="1823"/>
      <c r="D30" s="1823"/>
      <c r="E30" s="1823"/>
      <c r="F30" s="1823"/>
      <c r="G30" s="652"/>
    </row>
    <row r="31" spans="1:16" ht="13.5" customHeight="1">
      <c r="B31" s="1798" t="s">
        <v>2576</v>
      </c>
      <c r="C31" s="1799"/>
      <c r="D31" s="1799"/>
      <c r="E31" s="1800"/>
      <c r="F31" s="564" t="s">
        <v>19</v>
      </c>
      <c r="G31" s="652"/>
    </row>
    <row r="32" spans="1:16" s="57" customFormat="1" ht="15">
      <c r="A32" s="652"/>
      <c r="B32" s="1780">
        <v>17</v>
      </c>
      <c r="C32" s="1780" t="s">
        <v>508</v>
      </c>
      <c r="D32" s="77" t="s">
        <v>509</v>
      </c>
      <c r="E32" s="67"/>
      <c r="F32" s="64">
        <f>[1]VIII_CII_F!$T$39</f>
        <v>2.9004183999999995</v>
      </c>
      <c r="G32" s="693"/>
      <c r="H32" s="22"/>
      <c r="I32" s="22"/>
      <c r="J32" s="22"/>
      <c r="K32" s="22"/>
      <c r="L32" s="22"/>
      <c r="M32" s="22"/>
      <c r="N32" s="22"/>
      <c r="O32" s="22"/>
      <c r="P32" s="22"/>
    </row>
    <row r="33" spans="1:16" s="57" customFormat="1" ht="15">
      <c r="A33" s="652"/>
      <c r="B33" s="1380"/>
      <c r="C33" s="1380"/>
      <c r="D33" s="77" t="s">
        <v>510</v>
      </c>
      <c r="E33" s="67"/>
      <c r="F33" s="64">
        <f>[1]VIII_CII_F!$T$40</f>
        <v>2.6538052847058817</v>
      </c>
      <c r="G33" s="693"/>
      <c r="H33" s="22"/>
      <c r="I33" s="22"/>
      <c r="J33" s="22"/>
      <c r="K33" s="22"/>
      <c r="L33" s="22"/>
      <c r="M33" s="22"/>
      <c r="N33" s="22"/>
      <c r="O33" s="22"/>
      <c r="P33" s="22"/>
    </row>
    <row r="34" spans="1:16" s="57" customFormat="1" ht="15">
      <c r="A34" s="652"/>
      <c r="B34" s="1381"/>
      <c r="C34" s="1381"/>
      <c r="D34" s="77" t="s">
        <v>511</v>
      </c>
      <c r="E34" s="67"/>
      <c r="F34" s="64">
        <f>[1]VIII_CII_F!$T$41</f>
        <v>2.2955183058823527</v>
      </c>
      <c r="G34" s="693"/>
      <c r="H34" s="22"/>
      <c r="I34" s="22"/>
      <c r="J34" s="22"/>
      <c r="K34" s="22"/>
      <c r="L34" s="22"/>
      <c r="M34" s="22"/>
      <c r="N34" s="22"/>
      <c r="O34" s="22"/>
      <c r="P34" s="22"/>
    </row>
    <row r="35" spans="1:16" s="57" customFormat="1" ht="15">
      <c r="A35" s="652"/>
      <c r="B35" s="1780">
        <v>18</v>
      </c>
      <c r="C35" s="1780" t="s">
        <v>512</v>
      </c>
      <c r="D35" s="77" t="s">
        <v>513</v>
      </c>
      <c r="E35" s="67"/>
      <c r="F35" s="64">
        <f>[1]VIII_CII_F!$T$43</f>
        <v>2.1939261105882348</v>
      </c>
      <c r="G35" s="693"/>
      <c r="H35" s="22"/>
      <c r="I35" s="22"/>
      <c r="J35" s="22"/>
      <c r="K35" s="22"/>
      <c r="L35" s="22"/>
      <c r="M35" s="22"/>
      <c r="N35" s="22"/>
      <c r="O35" s="22"/>
      <c r="P35" s="22"/>
    </row>
    <row r="36" spans="1:16" s="57" customFormat="1" ht="15">
      <c r="A36" s="652"/>
      <c r="B36" s="1380"/>
      <c r="C36" s="1380"/>
      <c r="D36" s="77" t="s">
        <v>510</v>
      </c>
      <c r="E36" s="67"/>
      <c r="F36" s="64">
        <f>[1]VIII_CII_F!$T$44</f>
        <v>1.9484762647058822</v>
      </c>
      <c r="G36" s="693"/>
      <c r="H36" s="22"/>
      <c r="I36" s="22"/>
      <c r="J36" s="22"/>
      <c r="K36" s="22"/>
      <c r="L36" s="22"/>
      <c r="M36" s="22"/>
      <c r="N36" s="22"/>
      <c r="O36" s="22"/>
      <c r="P36" s="22"/>
    </row>
    <row r="37" spans="1:16" s="57" customFormat="1" ht="15">
      <c r="A37" s="652"/>
      <c r="B37" s="1381"/>
      <c r="C37" s="1381"/>
      <c r="D37" s="77" t="s">
        <v>511</v>
      </c>
      <c r="E37" s="67"/>
      <c r="F37" s="64">
        <f>[1]VIII_CII_F!$T$45</f>
        <v>1.8759658047058818</v>
      </c>
      <c r="G37" s="693"/>
      <c r="H37" s="22"/>
      <c r="I37" s="22"/>
      <c r="J37" s="22"/>
      <c r="K37" s="22"/>
      <c r="L37" s="22"/>
      <c r="M37" s="22"/>
      <c r="N37" s="22"/>
      <c r="O37" s="22"/>
      <c r="P37" s="22"/>
    </row>
    <row r="38" spans="1:16" s="57" customFormat="1" ht="15">
      <c r="A38" s="652"/>
      <c r="B38" s="1780">
        <v>19</v>
      </c>
      <c r="C38" s="1780" t="s">
        <v>514</v>
      </c>
      <c r="D38" s="77" t="s">
        <v>515</v>
      </c>
      <c r="E38" s="67"/>
      <c r="F38" s="64">
        <f>[1]VIII_CII_F!$T$47</f>
        <v>2.9004183999999986</v>
      </c>
      <c r="G38" s="693"/>
      <c r="H38" s="22"/>
      <c r="I38" s="22"/>
      <c r="J38" s="22"/>
      <c r="K38" s="22"/>
      <c r="L38" s="22"/>
      <c r="M38" s="22"/>
      <c r="N38" s="22"/>
      <c r="O38" s="22"/>
      <c r="P38" s="22"/>
    </row>
    <row r="39" spans="1:16" s="57" customFormat="1" ht="15">
      <c r="A39" s="652"/>
      <c r="B39" s="1380"/>
      <c r="C39" s="1380"/>
      <c r="D39" s="77" t="s">
        <v>510</v>
      </c>
      <c r="E39" s="67"/>
      <c r="F39" s="64">
        <f>[1]VIII_CII_F!$T$48</f>
        <v>2.6538052847058817</v>
      </c>
      <c r="G39" s="693"/>
      <c r="H39" s="22"/>
      <c r="I39" s="22"/>
      <c r="J39" s="22"/>
      <c r="K39" s="22"/>
      <c r="L39" s="22"/>
      <c r="M39" s="22"/>
      <c r="N39" s="22"/>
      <c r="O39" s="22"/>
      <c r="P39" s="22"/>
    </row>
    <row r="40" spans="1:16" s="57" customFormat="1" ht="15">
      <c r="A40" s="652"/>
      <c r="B40" s="1380"/>
      <c r="C40" s="1381"/>
      <c r="D40" s="77" t="s">
        <v>511</v>
      </c>
      <c r="E40" s="67"/>
      <c r="F40" s="64">
        <f>[1]VIII_CII_F!$T$49</f>
        <v>2.2955183058823527</v>
      </c>
      <c r="G40" s="693"/>
      <c r="H40" s="22"/>
      <c r="I40" s="22"/>
      <c r="J40" s="22"/>
      <c r="K40" s="22"/>
      <c r="L40" s="22"/>
      <c r="M40" s="22"/>
      <c r="N40" s="22"/>
      <c r="O40" s="22"/>
      <c r="P40" s="22"/>
    </row>
    <row r="41" spans="1:16" s="57" customFormat="1" ht="15">
      <c r="A41" s="652"/>
      <c r="B41" s="1780">
        <v>20</v>
      </c>
      <c r="C41" s="1780" t="s">
        <v>516</v>
      </c>
      <c r="D41" s="77" t="s">
        <v>515</v>
      </c>
      <c r="E41" s="67"/>
      <c r="F41" s="64">
        <f>[1]VIII_CII_F!$T$51</f>
        <v>2.6809482376470584</v>
      </c>
      <c r="G41" s="693"/>
      <c r="H41" s="22"/>
      <c r="I41" s="22"/>
      <c r="J41" s="22"/>
      <c r="K41" s="22"/>
      <c r="L41" s="22"/>
      <c r="M41" s="22"/>
      <c r="N41" s="22"/>
      <c r="O41" s="22"/>
      <c r="P41" s="22"/>
    </row>
    <row r="42" spans="1:16" s="57" customFormat="1" ht="15">
      <c r="A42" s="652"/>
      <c r="B42" s="1380"/>
      <c r="C42" s="1380"/>
      <c r="D42" s="77" t="s">
        <v>510</v>
      </c>
      <c r="E42" s="67"/>
      <c r="F42" s="64">
        <f>[1]VIII_CII_F!$T$52</f>
        <v>2.2955183058823527</v>
      </c>
      <c r="G42" s="693"/>
      <c r="H42" s="22"/>
      <c r="I42" s="22"/>
      <c r="J42" s="22"/>
      <c r="K42" s="22"/>
      <c r="L42" s="22"/>
      <c r="M42" s="22"/>
      <c r="N42" s="22"/>
      <c r="O42" s="22"/>
      <c r="P42" s="22"/>
    </row>
    <row r="43" spans="1:16" s="57" customFormat="1" ht="15">
      <c r="A43" s="652"/>
      <c r="B43" s="1380"/>
      <c r="C43" s="1381"/>
      <c r="D43" s="77" t="s">
        <v>511</v>
      </c>
      <c r="E43" s="67"/>
      <c r="F43" s="64">
        <f>[1]VIII_CII_F!$T$53</f>
        <v>2.0349459576470581</v>
      </c>
      <c r="G43" s="693"/>
      <c r="H43" s="22"/>
      <c r="I43" s="22"/>
      <c r="J43" s="22"/>
      <c r="K43" s="22"/>
      <c r="L43" s="22"/>
      <c r="M43" s="22"/>
      <c r="N43" s="22"/>
      <c r="O43" s="22"/>
      <c r="P43" s="22"/>
    </row>
    <row r="44" spans="1:16" s="57" customFormat="1" ht="15">
      <c r="A44" s="652"/>
      <c r="B44" s="1780">
        <v>21</v>
      </c>
      <c r="C44" s="1780" t="s">
        <v>517</v>
      </c>
      <c r="D44" s="77" t="s">
        <v>515</v>
      </c>
      <c r="E44" s="67"/>
      <c r="F44" s="64">
        <f>[1]VIII_CII_F!$T$55</f>
        <v>2.448294355294117</v>
      </c>
      <c r="G44" s="693"/>
      <c r="H44" s="22"/>
      <c r="I44" s="22"/>
      <c r="J44" s="22"/>
      <c r="K44" s="22"/>
      <c r="L44" s="22"/>
      <c r="M44" s="22"/>
      <c r="N44" s="22"/>
      <c r="O44" s="22"/>
      <c r="P44" s="22"/>
    </row>
    <row r="45" spans="1:16" s="57" customFormat="1" ht="15">
      <c r="A45" s="652"/>
      <c r="B45" s="1380"/>
      <c r="C45" s="1380"/>
      <c r="D45" s="77" t="s">
        <v>510</v>
      </c>
      <c r="E45" s="67"/>
      <c r="F45" s="64">
        <f>[1]VIII_CII_F!$T$56</f>
        <v>2.1621300799999994</v>
      </c>
      <c r="G45" s="693"/>
      <c r="H45" s="22"/>
      <c r="I45" s="22"/>
      <c r="J45" s="22"/>
      <c r="K45" s="22"/>
      <c r="L45" s="22"/>
      <c r="M45" s="22"/>
      <c r="N45" s="22"/>
      <c r="O45" s="22"/>
      <c r="P45" s="22"/>
    </row>
    <row r="46" spans="1:16" s="57" customFormat="1" ht="15">
      <c r="A46" s="652"/>
      <c r="B46" s="1381"/>
      <c r="C46" s="1381"/>
      <c r="D46" s="77" t="s">
        <v>511</v>
      </c>
      <c r="E46" s="67"/>
      <c r="F46" s="64">
        <f>[1]VIII_CII_F!$T$57</f>
        <v>1.8441697741176464</v>
      </c>
      <c r="G46" s="693"/>
      <c r="H46" s="22"/>
      <c r="I46" s="22"/>
      <c r="J46" s="22"/>
      <c r="K46" s="22"/>
      <c r="L46" s="22"/>
      <c r="M46" s="22"/>
      <c r="N46" s="22"/>
      <c r="O46" s="22"/>
      <c r="P46" s="22"/>
    </row>
    <row r="47" spans="1:16" s="57" customFormat="1" ht="15">
      <c r="A47" s="652"/>
      <c r="B47" s="1780">
        <v>22</v>
      </c>
      <c r="C47" s="1780" t="s">
        <v>518</v>
      </c>
      <c r="D47" s="77" t="s">
        <v>515</v>
      </c>
      <c r="E47" s="67"/>
      <c r="F47" s="64">
        <f>[1]VIII_CII_F!$T$59</f>
        <v>2.9004183999999986</v>
      </c>
      <c r="G47" s="693"/>
      <c r="H47" s="22"/>
      <c r="I47" s="22"/>
      <c r="J47" s="22"/>
      <c r="K47" s="22"/>
      <c r="L47" s="22"/>
      <c r="M47" s="22"/>
      <c r="N47" s="22"/>
      <c r="O47" s="22"/>
      <c r="P47" s="22"/>
    </row>
    <row r="48" spans="1:16" s="57" customFormat="1" ht="15">
      <c r="A48" s="652"/>
      <c r="B48" s="1380"/>
      <c r="C48" s="1380"/>
      <c r="D48" s="77" t="s">
        <v>510</v>
      </c>
      <c r="E48" s="67"/>
      <c r="F48" s="64">
        <f>[1]VIII_CII_F!$T$60</f>
        <v>2.6809482376470584</v>
      </c>
      <c r="G48" s="693"/>
      <c r="H48" s="22"/>
      <c r="I48" s="22"/>
      <c r="J48" s="22"/>
      <c r="K48" s="22"/>
      <c r="L48" s="22"/>
      <c r="M48" s="22"/>
      <c r="N48" s="22"/>
      <c r="O48" s="22"/>
      <c r="P48" s="22"/>
    </row>
    <row r="49" spans="1:12" s="57" customFormat="1" ht="15">
      <c r="A49" s="652"/>
      <c r="B49" s="1381"/>
      <c r="C49" s="1381"/>
      <c r="D49" s="77" t="s">
        <v>511</v>
      </c>
      <c r="E49" s="67"/>
      <c r="F49" s="64">
        <f>[1]VIII_CII_F!$T$61</f>
        <v>2.3847022941176461</v>
      </c>
      <c r="G49" s="693"/>
      <c r="H49" s="652"/>
    </row>
    <row r="50" spans="1:12" s="57" customFormat="1" ht="15">
      <c r="A50" s="652"/>
      <c r="B50" s="1780">
        <v>23</v>
      </c>
      <c r="C50" s="1780" t="s">
        <v>519</v>
      </c>
      <c r="D50" s="77" t="s">
        <v>520</v>
      </c>
      <c r="E50" s="67"/>
      <c r="F50" s="64">
        <f>[1]VIII_CII_F!$T$63</f>
        <v>2.9550920623529406</v>
      </c>
      <c r="G50" s="693"/>
      <c r="H50" s="652"/>
    </row>
    <row r="51" spans="1:12" s="57" customFormat="1" ht="15">
      <c r="A51" s="652"/>
      <c r="B51" s="1381"/>
      <c r="C51" s="1381"/>
      <c r="D51" s="77" t="s">
        <v>521</v>
      </c>
      <c r="E51" s="67"/>
      <c r="F51" s="64">
        <f>[1]VIII_CII_F!$T$64</f>
        <v>2.7906833188235289</v>
      </c>
      <c r="G51" s="694"/>
      <c r="H51" s="652"/>
    </row>
    <row r="52" spans="1:12" ht="15">
      <c r="B52" s="1802" t="s">
        <v>2577</v>
      </c>
      <c r="C52" s="1802"/>
      <c r="D52" s="1802"/>
      <c r="E52" s="1802"/>
      <c r="F52" s="1802"/>
      <c r="H52" s="652"/>
      <c r="I52" s="57"/>
      <c r="J52" s="57"/>
      <c r="K52" s="57"/>
      <c r="L52" s="57"/>
    </row>
    <row r="53" spans="1:12" ht="15">
      <c r="B53" s="1790" t="s">
        <v>382</v>
      </c>
      <c r="C53" s="1790" t="s">
        <v>523</v>
      </c>
      <c r="D53" s="79" t="s">
        <v>525</v>
      </c>
      <c r="E53" s="1790" t="s">
        <v>524</v>
      </c>
      <c r="F53" s="439">
        <f>[1]VIII_CII_F!$T$74</f>
        <v>2.9004183999999986</v>
      </c>
      <c r="H53" s="652"/>
      <c r="I53" s="57"/>
      <c r="J53" s="57"/>
      <c r="K53" s="57"/>
      <c r="L53" s="57"/>
    </row>
    <row r="54" spans="1:12" ht="15">
      <c r="B54" s="1377"/>
      <c r="C54" s="1377"/>
      <c r="D54" s="80" t="s">
        <v>526</v>
      </c>
      <c r="E54" s="1377"/>
      <c r="F54" s="439">
        <f>[1]VIII_CII_F!$T$75</f>
        <v>2.7360096564705874</v>
      </c>
      <c r="H54" s="652"/>
      <c r="I54" s="57"/>
      <c r="J54" s="57"/>
      <c r="K54" s="57"/>
      <c r="L54" s="57"/>
    </row>
    <row r="55" spans="1:12" ht="15">
      <c r="B55" s="1377"/>
      <c r="C55" s="1377"/>
      <c r="D55" s="80" t="s">
        <v>527</v>
      </c>
      <c r="E55" s="1377"/>
      <c r="F55" s="439">
        <f>[1]VIII_CII_F!$T$76</f>
        <v>2.6809482376470584</v>
      </c>
      <c r="H55" s="652"/>
      <c r="I55" s="57"/>
      <c r="J55" s="57"/>
      <c r="K55" s="57"/>
      <c r="L55" s="57"/>
    </row>
    <row r="56" spans="1:12" ht="15">
      <c r="B56" s="1377"/>
      <c r="C56" s="1377"/>
      <c r="D56" s="80" t="s">
        <v>528</v>
      </c>
      <c r="E56" s="1377"/>
      <c r="F56" s="439">
        <f>[1]VIII_CII_F!$T$77</f>
        <v>2.6262745752941168</v>
      </c>
      <c r="H56" s="652"/>
      <c r="I56" s="57"/>
      <c r="J56" s="57"/>
      <c r="K56" s="57"/>
      <c r="L56" s="57"/>
    </row>
    <row r="57" spans="1:12" ht="15">
      <c r="B57" s="1378"/>
      <c r="C57" s="1378"/>
      <c r="D57" s="80" t="s">
        <v>36</v>
      </c>
      <c r="E57" s="1378"/>
      <c r="F57" s="439">
        <f>[1]VIII_CII_F!$T$78</f>
        <v>2.5118864164705874</v>
      </c>
      <c r="H57" s="652"/>
      <c r="I57" s="57"/>
      <c r="J57" s="57"/>
      <c r="K57" s="57"/>
      <c r="L57" s="57"/>
    </row>
    <row r="58" spans="1:12" ht="15">
      <c r="B58" s="1781">
        <v>25</v>
      </c>
      <c r="C58" s="1790" t="s">
        <v>529</v>
      </c>
      <c r="D58" s="79" t="s">
        <v>525</v>
      </c>
      <c r="E58" s="1787" t="s">
        <v>530</v>
      </c>
      <c r="F58" s="1061">
        <f>[1]VIII_CII_F!$T$80</f>
        <v>2.6262745752941168</v>
      </c>
      <c r="H58" s="652"/>
      <c r="I58" s="57"/>
      <c r="J58" s="57"/>
      <c r="K58" s="57"/>
      <c r="L58" s="57"/>
    </row>
    <row r="59" spans="1:12" ht="15">
      <c r="B59" s="1782"/>
      <c r="C59" s="1377"/>
      <c r="D59" s="80" t="s">
        <v>526</v>
      </c>
      <c r="E59" s="1788"/>
      <c r="F59" s="1061">
        <f>[1]VIII_CII_F!$T$81</f>
        <v>2.5987438658823523</v>
      </c>
      <c r="H59" s="652"/>
      <c r="I59" s="57"/>
      <c r="J59" s="57"/>
      <c r="K59" s="57"/>
      <c r="L59" s="57"/>
    </row>
    <row r="60" spans="1:12">
      <c r="B60" s="1782"/>
      <c r="C60" s="1377"/>
      <c r="D60" s="80" t="s">
        <v>527</v>
      </c>
      <c r="E60" s="1788"/>
      <c r="F60" s="1061">
        <f>[1]VIII_CII_F!$T$82</f>
        <v>2.5118864164705874</v>
      </c>
    </row>
    <row r="61" spans="1:12">
      <c r="B61" s="1782"/>
      <c r="C61" s="1377"/>
      <c r="D61" s="80" t="s">
        <v>528</v>
      </c>
      <c r="E61" s="1788"/>
      <c r="F61" s="1061">
        <f>[1]VIII_CII_F!$T$83</f>
        <v>2.448294355294117</v>
      </c>
    </row>
    <row r="62" spans="1:12">
      <c r="B62" s="1783"/>
      <c r="C62" s="1378"/>
      <c r="D62" s="83" t="s">
        <v>36</v>
      </c>
      <c r="E62" s="1789"/>
      <c r="F62" s="1061">
        <f>[1]VIII_CII_F!$T$84</f>
        <v>2.2955183058823527</v>
      </c>
    </row>
    <row r="63" spans="1:12">
      <c r="B63" s="1781">
        <v>26</v>
      </c>
      <c r="C63" s="1787" t="s">
        <v>531</v>
      </c>
      <c r="D63" s="79" t="s">
        <v>525</v>
      </c>
      <c r="E63" s="1787" t="s">
        <v>532</v>
      </c>
      <c r="F63" s="1061">
        <f>[1]VIII_CII_F!$T$86</f>
        <v>2.6262745752941168</v>
      </c>
    </row>
    <row r="64" spans="1:12">
      <c r="B64" s="1782"/>
      <c r="C64" s="1788"/>
      <c r="D64" s="80" t="s">
        <v>526</v>
      </c>
      <c r="E64" s="1788"/>
      <c r="F64" s="1061">
        <f>[1]VIII_CII_F!$T$87</f>
        <v>2.5991316223529406</v>
      </c>
    </row>
    <row r="65" spans="1:8">
      <c r="B65" s="1782"/>
      <c r="C65" s="1788"/>
      <c r="D65" s="80" t="s">
        <v>527</v>
      </c>
      <c r="E65" s="1788"/>
      <c r="F65" s="1061">
        <f>[1]VIII_CII_F!$T$88</f>
        <v>2.5118864164705874</v>
      </c>
    </row>
    <row r="66" spans="1:8">
      <c r="B66" s="1782"/>
      <c r="C66" s="1788"/>
      <c r="D66" s="80" t="s">
        <v>528</v>
      </c>
      <c r="E66" s="1788"/>
      <c r="F66" s="1061">
        <f>[1]VIII_CII_F!$T$89</f>
        <v>2.448294355294117</v>
      </c>
    </row>
    <row r="67" spans="1:8">
      <c r="B67" s="1783"/>
      <c r="C67" s="1789"/>
      <c r="D67" s="84" t="s">
        <v>36</v>
      </c>
      <c r="E67" s="1789"/>
      <c r="F67" s="1061">
        <f>[1]VIII_CII_F!$T$90</f>
        <v>2.2955183058823527</v>
      </c>
    </row>
    <row r="68" spans="1:8">
      <c r="B68" s="1781">
        <v>27</v>
      </c>
      <c r="C68" s="1787" t="s">
        <v>533</v>
      </c>
      <c r="D68" s="79" t="s">
        <v>525</v>
      </c>
      <c r="E68" s="1820" t="s">
        <v>534</v>
      </c>
      <c r="F68" s="1061">
        <f>[1]VIII_CII_F!$T$92</f>
        <v>2.5987438658823523</v>
      </c>
    </row>
    <row r="69" spans="1:8">
      <c r="B69" s="1782"/>
      <c r="C69" s="1788"/>
      <c r="D69" s="80" t="s">
        <v>526</v>
      </c>
      <c r="E69" s="1821"/>
      <c r="F69" s="1061">
        <f>[1]VIII_CII_F!$T$93</f>
        <v>2.5118864164705874</v>
      </c>
    </row>
    <row r="70" spans="1:8">
      <c r="B70" s="1782"/>
      <c r="C70" s="1788"/>
      <c r="D70" s="80" t="s">
        <v>527</v>
      </c>
      <c r="E70" s="1821"/>
      <c r="F70" s="1061">
        <f>[1]VIII_CII_F!$T$94</f>
        <v>2.4800903858823524</v>
      </c>
    </row>
    <row r="71" spans="1:8">
      <c r="B71" s="1782"/>
      <c r="C71" s="1788"/>
      <c r="D71" s="80" t="s">
        <v>528</v>
      </c>
      <c r="E71" s="1821"/>
      <c r="F71" s="1061">
        <f>[1]VIII_CII_F!$T$95</f>
        <v>2.3847022941176461</v>
      </c>
    </row>
    <row r="72" spans="1:8">
      <c r="B72" s="1782"/>
      <c r="C72" s="1789"/>
      <c r="D72" s="84" t="s">
        <v>36</v>
      </c>
      <c r="E72" s="1822"/>
      <c r="F72" s="1061">
        <f>[1]VIII_CII_F!$T$96</f>
        <v>2.2955183058823527</v>
      </c>
    </row>
    <row r="73" spans="1:8">
      <c r="B73" s="1781">
        <v>28</v>
      </c>
      <c r="C73" s="1781" t="s">
        <v>535</v>
      </c>
      <c r="D73" s="79" t="s">
        <v>525</v>
      </c>
      <c r="E73" s="1826" t="s">
        <v>536</v>
      </c>
      <c r="F73" s="1061">
        <f>[1]VIII_CII_F!$T$98</f>
        <v>2.6538052847058817</v>
      </c>
    </row>
    <row r="74" spans="1:8">
      <c r="B74" s="1782"/>
      <c r="C74" s="1782"/>
      <c r="D74" s="80" t="s">
        <v>526</v>
      </c>
      <c r="E74" s="1827"/>
      <c r="F74" s="1061">
        <f>[1]VIII_CII_F!$T$99</f>
        <v>2.5118864164705874</v>
      </c>
    </row>
    <row r="75" spans="1:8">
      <c r="B75" s="1783"/>
      <c r="C75" s="1783"/>
      <c r="D75" s="80" t="s">
        <v>527</v>
      </c>
      <c r="E75" s="1828"/>
      <c r="F75" s="1061">
        <f>[1]VIII_CII_F!$T$100</f>
        <v>2.448294355294117</v>
      </c>
    </row>
    <row r="76" spans="1:8" s="57" customFormat="1" ht="20.25" customHeight="1">
      <c r="A76" s="652"/>
      <c r="B76" s="1791" t="s">
        <v>387</v>
      </c>
      <c r="C76" s="1791" t="s">
        <v>537</v>
      </c>
      <c r="D76" s="80" t="s">
        <v>525</v>
      </c>
      <c r="E76" s="1829" t="s">
        <v>538</v>
      </c>
      <c r="F76" s="1061">
        <f>[1]VIII_CII_F!$T$102</f>
        <v>2.7084789470588229</v>
      </c>
      <c r="G76" s="22"/>
      <c r="H76" s="652"/>
    </row>
    <row r="77" spans="1:8" s="57" customFormat="1" ht="18" customHeight="1">
      <c r="A77" s="652"/>
      <c r="B77" s="1792"/>
      <c r="C77" s="1792"/>
      <c r="D77" s="80" t="s">
        <v>539</v>
      </c>
      <c r="E77" s="1830"/>
      <c r="F77" s="1061">
        <f>[1]VIII_CII_F!$T$103</f>
        <v>2.5118864164705874</v>
      </c>
      <c r="G77" s="22"/>
      <c r="H77" s="652"/>
    </row>
    <row r="78" spans="1:8">
      <c r="B78" s="1823" t="s">
        <v>2578</v>
      </c>
      <c r="C78" s="1823"/>
      <c r="D78" s="1823"/>
      <c r="E78" s="1823"/>
      <c r="F78" s="1823"/>
    </row>
    <row r="79" spans="1:8" ht="19.5" customHeight="1">
      <c r="B79" s="1825">
        <v>30</v>
      </c>
      <c r="C79" s="1816" t="s">
        <v>540</v>
      </c>
      <c r="D79" s="426" t="s">
        <v>541</v>
      </c>
      <c r="E79" s="1824" t="s">
        <v>7</v>
      </c>
      <c r="F79" s="439">
        <f>[1]VIII_CII_F!$T$109</f>
        <v>2.6538052847058817</v>
      </c>
    </row>
    <row r="80" spans="1:8" ht="19.5" customHeight="1">
      <c r="B80" s="1825"/>
      <c r="C80" s="1816"/>
      <c r="D80" s="426" t="s">
        <v>542</v>
      </c>
      <c r="E80" s="1824"/>
      <c r="F80" s="439">
        <f>[1]VIII_CII_F!$T$110</f>
        <v>2.5987438658823523</v>
      </c>
    </row>
    <row r="81" spans="1:228" ht="19.5" customHeight="1">
      <c r="B81" s="1825"/>
      <c r="C81" s="1816"/>
      <c r="D81" s="426" t="s">
        <v>543</v>
      </c>
      <c r="E81" s="1824"/>
      <c r="F81" s="439">
        <f>[1]VIII_CII_F!$T$111</f>
        <v>2.5118864164705874</v>
      </c>
    </row>
    <row r="82" spans="1:228" ht="19.5" customHeight="1">
      <c r="B82" s="1823" t="s">
        <v>2579</v>
      </c>
      <c r="C82" s="1823"/>
      <c r="D82" s="1823"/>
      <c r="E82" s="1823"/>
      <c r="F82" s="1823"/>
    </row>
    <row r="83" spans="1:228">
      <c r="B83" s="1781">
        <v>31</v>
      </c>
      <c r="C83" s="1784" t="s">
        <v>544</v>
      </c>
      <c r="D83" s="68" t="s">
        <v>2671</v>
      </c>
      <c r="E83" s="1787" t="s">
        <v>545</v>
      </c>
      <c r="F83" s="64">
        <f>[1]VIII_CII_F!$T$117</f>
        <v>2.5118864164705874</v>
      </c>
    </row>
    <row r="84" spans="1:228">
      <c r="B84" s="1782"/>
      <c r="C84" s="1785"/>
      <c r="D84" s="68" t="s">
        <v>2672</v>
      </c>
      <c r="E84" s="1788"/>
      <c r="F84" s="64">
        <f>[1]VIII_CII_F!$T$118</f>
        <v>2.4800903858823524</v>
      </c>
    </row>
    <row r="85" spans="1:228">
      <c r="B85" s="1782"/>
      <c r="C85" s="1785"/>
      <c r="D85" s="68" t="s">
        <v>2673</v>
      </c>
      <c r="E85" s="1788"/>
      <c r="F85" s="64">
        <f>[1]VIII_CII_F!$T$119</f>
        <v>2.448294355294117</v>
      </c>
    </row>
    <row r="86" spans="1:228">
      <c r="B86" s="1783"/>
      <c r="C86" s="1786"/>
      <c r="D86" s="68" t="s">
        <v>546</v>
      </c>
      <c r="E86" s="1789"/>
      <c r="F86" s="64">
        <f>[1]VIII_CII_F!$T$120</f>
        <v>2.2955183058823527</v>
      </c>
    </row>
    <row r="87" spans="1:228">
      <c r="B87" s="1781">
        <v>32</v>
      </c>
      <c r="C87" s="1784" t="s">
        <v>547</v>
      </c>
      <c r="D87" s="66" t="s">
        <v>2671</v>
      </c>
      <c r="E87" s="1787" t="s">
        <v>545</v>
      </c>
      <c r="F87" s="64">
        <f>[1]VIII_CII_F!$T$122</f>
        <v>2.4800903858823524</v>
      </c>
    </row>
    <row r="88" spans="1:228" ht="12.75" customHeight="1">
      <c r="B88" s="1782"/>
      <c r="C88" s="1785"/>
      <c r="D88" s="66" t="s">
        <v>2672</v>
      </c>
      <c r="E88" s="1788"/>
      <c r="F88" s="64">
        <f>[1]VIII_CII_F!$T$123</f>
        <v>2.448294355294117</v>
      </c>
    </row>
    <row r="89" spans="1:228" ht="12.75" customHeight="1">
      <c r="B89" s="1782"/>
      <c r="C89" s="1785"/>
      <c r="D89" s="66" t="s">
        <v>2673</v>
      </c>
      <c r="E89" s="1788"/>
      <c r="F89" s="64">
        <f>[1]VIII_CII_F!$T$124</f>
        <v>2.3847022941176461</v>
      </c>
    </row>
    <row r="90" spans="1:228" ht="15.75" customHeight="1">
      <c r="B90" s="1783"/>
      <c r="C90" s="1786"/>
      <c r="D90" s="66" t="s">
        <v>546</v>
      </c>
      <c r="E90" s="1789"/>
      <c r="F90" s="64">
        <f>[1]VIII_CII_F!$T$125</f>
        <v>2.2955183058823527</v>
      </c>
    </row>
    <row r="91" spans="1:228" ht="27" customHeight="1">
      <c r="B91" s="1797" t="s">
        <v>522</v>
      </c>
      <c r="C91" s="1797"/>
      <c r="D91" s="1797"/>
      <c r="E91" s="1797"/>
      <c r="F91" s="1797"/>
    </row>
    <row r="92" spans="1:228" s="8" customFormat="1">
      <c r="A92" s="309"/>
      <c r="B92" s="371" t="s">
        <v>440</v>
      </c>
      <c r="C92" s="30"/>
      <c r="D92" s="30"/>
      <c r="E92" s="74"/>
      <c r="F92" s="74"/>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c r="HS92" s="30"/>
      <c r="HT92" s="30"/>
    </row>
    <row r="93" spans="1:228" s="30" customFormat="1">
      <c r="B93" s="170" t="s">
        <v>2501</v>
      </c>
      <c r="C93" s="119"/>
      <c r="D93" s="119"/>
      <c r="E93" s="74"/>
    </row>
    <row r="94" spans="1:228" s="30" customFormat="1" ht="30" customHeight="1">
      <c r="B94" s="1704" t="s">
        <v>2580</v>
      </c>
      <c r="C94" s="1704"/>
      <c r="D94" s="1704"/>
      <c r="E94" s="1704"/>
      <c r="F94" s="1704"/>
      <c r="G94" s="32"/>
      <c r="H94" s="32"/>
    </row>
    <row r="95" spans="1:228" s="57" customFormat="1" ht="26.25" customHeight="1">
      <c r="A95" s="652"/>
      <c r="B95" s="1192" t="s">
        <v>911</v>
      </c>
      <c r="C95" s="1192"/>
      <c r="D95" s="1192"/>
      <c r="E95" s="1192"/>
      <c r="F95" s="1192"/>
      <c r="G95" s="652"/>
      <c r="H95" s="652"/>
    </row>
    <row r="96" spans="1:228" s="57" customFormat="1" ht="15">
      <c r="A96" s="652"/>
      <c r="B96" s="561"/>
      <c r="C96" s="562"/>
      <c r="D96" s="562"/>
      <c r="E96" s="562"/>
      <c r="F96" s="562"/>
      <c r="G96" s="652"/>
      <c r="H96" s="652"/>
    </row>
    <row r="97" spans="1:8">
      <c r="B97" s="578" t="s">
        <v>2574</v>
      </c>
      <c r="C97" s="61"/>
      <c r="D97" s="61"/>
      <c r="E97" s="61"/>
    </row>
    <row r="98" spans="1:8">
      <c r="B98" s="650"/>
      <c r="C98" s="88" t="s">
        <v>89</v>
      </c>
      <c r="D98" s="88"/>
      <c r="E98" s="88"/>
    </row>
    <row r="99" spans="1:8" ht="30.75" customHeight="1">
      <c r="B99" s="1193" t="s">
        <v>2581</v>
      </c>
      <c r="C99" s="1193"/>
      <c r="D99" s="1193"/>
      <c r="E99" s="1193"/>
      <c r="F99" s="1193"/>
      <c r="G99" s="1193"/>
    </row>
    <row r="100" spans="1:8">
      <c r="B100" s="648"/>
    </row>
    <row r="101" spans="1:8" s="57" customFormat="1" ht="42" customHeight="1">
      <c r="A101" s="652"/>
      <c r="B101" s="81" t="s">
        <v>17</v>
      </c>
      <c r="C101" s="1809" t="s">
        <v>548</v>
      </c>
      <c r="D101" s="1810"/>
      <c r="E101" s="1810"/>
      <c r="F101" s="1810"/>
      <c r="G101" s="1811"/>
      <c r="H101" s="652"/>
    </row>
    <row r="102" spans="1:8" ht="37.5" customHeight="1">
      <c r="B102" s="89"/>
      <c r="C102" s="1815" t="s">
        <v>549</v>
      </c>
      <c r="D102" s="1816"/>
      <c r="E102" s="1815"/>
      <c r="F102" s="1817" t="s">
        <v>550</v>
      </c>
      <c r="G102" s="1804"/>
    </row>
    <row r="103" spans="1:8" ht="66.75" customHeight="1">
      <c r="B103" s="565" t="s">
        <v>40</v>
      </c>
      <c r="C103" s="1818" t="s">
        <v>551</v>
      </c>
      <c r="D103" s="1819"/>
      <c r="E103" s="1819"/>
      <c r="F103" s="1807" t="s">
        <v>2776</v>
      </c>
      <c r="G103" s="1808"/>
    </row>
    <row r="104" spans="1:8" ht="12.75" customHeight="1">
      <c r="B104" s="89" t="s">
        <v>41</v>
      </c>
      <c r="C104" s="1812" t="s">
        <v>551</v>
      </c>
      <c r="D104" s="1813"/>
      <c r="E104" s="1814"/>
      <c r="F104" s="1807" t="s">
        <v>2777</v>
      </c>
      <c r="G104" s="1808"/>
    </row>
    <row r="105" spans="1:8" ht="12.75" customHeight="1">
      <c r="B105" s="89" t="s">
        <v>42</v>
      </c>
      <c r="C105" s="1812" t="s">
        <v>552</v>
      </c>
      <c r="D105" s="1813"/>
      <c r="E105" s="1814"/>
      <c r="F105" s="1807" t="s">
        <v>2778</v>
      </c>
      <c r="G105" s="1808"/>
    </row>
    <row r="106" spans="1:8" ht="27" customHeight="1">
      <c r="B106" s="89" t="s">
        <v>44</v>
      </c>
      <c r="C106" s="1812" t="s">
        <v>553</v>
      </c>
      <c r="D106" s="1813"/>
      <c r="E106" s="1814"/>
      <c r="F106" s="1807" t="s">
        <v>2779</v>
      </c>
      <c r="G106" s="1808"/>
    </row>
    <row r="107" spans="1:8" ht="12.75" customHeight="1">
      <c r="B107" s="89">
        <v>5</v>
      </c>
      <c r="C107" s="1812" t="s">
        <v>554</v>
      </c>
      <c r="D107" s="1813"/>
      <c r="E107" s="1814"/>
      <c r="F107" s="1807" t="s">
        <v>2780</v>
      </c>
      <c r="G107" s="1808"/>
    </row>
    <row r="108" spans="1:8" ht="12.75" customHeight="1">
      <c r="B108" s="89">
        <v>6</v>
      </c>
      <c r="C108" s="1812" t="s">
        <v>555</v>
      </c>
      <c r="D108" s="1813"/>
      <c r="E108" s="1814"/>
      <c r="F108" s="1807" t="s">
        <v>2781</v>
      </c>
      <c r="G108" s="1808"/>
    </row>
    <row r="109" spans="1:8" ht="12.75" customHeight="1">
      <c r="B109" s="89">
        <v>7</v>
      </c>
      <c r="C109" s="1812" t="s">
        <v>556</v>
      </c>
      <c r="D109" s="1813"/>
      <c r="E109" s="1814"/>
      <c r="F109" s="1807" t="s">
        <v>2782</v>
      </c>
      <c r="G109" s="1808"/>
    </row>
    <row r="110" spans="1:8" ht="12.75" customHeight="1">
      <c r="B110" s="89">
        <v>8</v>
      </c>
      <c r="C110" s="1805" t="s">
        <v>557</v>
      </c>
      <c r="D110" s="1806"/>
      <c r="E110" s="1806"/>
      <c r="F110" s="1807" t="s">
        <v>2783</v>
      </c>
      <c r="G110" s="1808"/>
    </row>
    <row r="111" spans="1:8">
      <c r="B111" s="90" t="s">
        <v>54</v>
      </c>
      <c r="C111" s="571" t="s">
        <v>558</v>
      </c>
      <c r="D111" s="572"/>
      <c r="E111" s="572"/>
      <c r="F111" s="1807" t="s">
        <v>2784</v>
      </c>
      <c r="G111" s="1808"/>
    </row>
    <row r="112" spans="1:8">
      <c r="B112" s="90" t="s">
        <v>242</v>
      </c>
      <c r="C112" s="594" t="s">
        <v>559</v>
      </c>
      <c r="D112" s="572"/>
      <c r="E112" s="572"/>
      <c r="F112" s="1807" t="s">
        <v>2785</v>
      </c>
      <c r="G112" s="1808"/>
    </row>
    <row r="113" spans="2:7">
      <c r="B113" s="90" t="s">
        <v>243</v>
      </c>
      <c r="C113" s="722" t="s">
        <v>560</v>
      </c>
      <c r="D113" s="723"/>
      <c r="E113" s="724"/>
      <c r="F113" s="1803" t="s">
        <v>2786</v>
      </c>
      <c r="G113" s="1804"/>
    </row>
    <row r="114" spans="2:7" ht="9" customHeight="1"/>
    <row r="115" spans="2:7" ht="24" customHeight="1">
      <c r="B115" s="649" t="s">
        <v>561</v>
      </c>
    </row>
    <row r="116" spans="2:7">
      <c r="B116" s="649" t="s">
        <v>562</v>
      </c>
    </row>
    <row r="117" spans="2:7">
      <c r="B117" s="649" t="s">
        <v>563</v>
      </c>
    </row>
    <row r="118" spans="2:7">
      <c r="B118" s="649" t="s">
        <v>564</v>
      </c>
      <c r="C118" s="652"/>
      <c r="D118" s="652"/>
      <c r="E118" s="653"/>
    </row>
    <row r="119" spans="2:7">
      <c r="B119" s="649" t="s">
        <v>565</v>
      </c>
      <c r="C119" s="654"/>
      <c r="D119" s="654"/>
    </row>
    <row r="120" spans="2:7" ht="55.5" customHeight="1">
      <c r="B120" s="1193" t="s">
        <v>566</v>
      </c>
      <c r="C120" s="1193"/>
      <c r="D120" s="1193"/>
      <c r="E120" s="1193"/>
      <c r="F120" s="1193"/>
      <c r="G120" s="1193"/>
    </row>
  </sheetData>
  <mergeCells count="81">
    <mergeCell ref="B1:F1"/>
    <mergeCell ref="E83:E86"/>
    <mergeCell ref="C83:C86"/>
    <mergeCell ref="B83:B86"/>
    <mergeCell ref="B78:F78"/>
    <mergeCell ref="E79:E81"/>
    <mergeCell ref="C79:C81"/>
    <mergeCell ref="B79:B81"/>
    <mergeCell ref="B82:F82"/>
    <mergeCell ref="E73:E75"/>
    <mergeCell ref="C73:C75"/>
    <mergeCell ref="B73:B75"/>
    <mergeCell ref="E76:E77"/>
    <mergeCell ref="B30:F30"/>
    <mergeCell ref="C32:C34"/>
    <mergeCell ref="B32:B34"/>
    <mergeCell ref="F104:G104"/>
    <mergeCell ref="B3:F3"/>
    <mergeCell ref="E68:E72"/>
    <mergeCell ref="C47:C49"/>
    <mergeCell ref="C35:C37"/>
    <mergeCell ref="B35:B37"/>
    <mergeCell ref="C38:C40"/>
    <mergeCell ref="B38:B40"/>
    <mergeCell ref="B41:B43"/>
    <mergeCell ref="C41:C43"/>
    <mergeCell ref="C68:C72"/>
    <mergeCell ref="B68:B72"/>
    <mergeCell ref="B58:B62"/>
    <mergeCell ref="C58:C62"/>
    <mergeCell ref="E58:E62"/>
    <mergeCell ref="C63:C67"/>
    <mergeCell ref="C101:G101"/>
    <mergeCell ref="C109:E109"/>
    <mergeCell ref="F109:G109"/>
    <mergeCell ref="C106:E106"/>
    <mergeCell ref="F106:G106"/>
    <mergeCell ref="C107:E107"/>
    <mergeCell ref="F107:G107"/>
    <mergeCell ref="C108:E108"/>
    <mergeCell ref="F108:G108"/>
    <mergeCell ref="C105:E105"/>
    <mergeCell ref="F105:G105"/>
    <mergeCell ref="C102:E102"/>
    <mergeCell ref="F102:G102"/>
    <mergeCell ref="C103:E103"/>
    <mergeCell ref="F103:G103"/>
    <mergeCell ref="C104:E104"/>
    <mergeCell ref="F113:G113"/>
    <mergeCell ref="B120:G120"/>
    <mergeCell ref="C110:E110"/>
    <mergeCell ref="F110:G110"/>
    <mergeCell ref="F111:G111"/>
    <mergeCell ref="F112:G112"/>
    <mergeCell ref="B99:G99"/>
    <mergeCell ref="B4:F4"/>
    <mergeCell ref="B10:E10"/>
    <mergeCell ref="B91:F91"/>
    <mergeCell ref="B95:F95"/>
    <mergeCell ref="B31:E31"/>
    <mergeCell ref="B94:F94"/>
    <mergeCell ref="B44:B46"/>
    <mergeCell ref="C44:C46"/>
    <mergeCell ref="B13:F13"/>
    <mergeCell ref="B18:F18"/>
    <mergeCell ref="B22:F22"/>
    <mergeCell ref="B6:F6"/>
    <mergeCell ref="B52:F52"/>
    <mergeCell ref="C53:C57"/>
    <mergeCell ref="B53:B57"/>
    <mergeCell ref="B47:B49"/>
    <mergeCell ref="B87:B90"/>
    <mergeCell ref="C87:C90"/>
    <mergeCell ref="E87:E90"/>
    <mergeCell ref="E53:E57"/>
    <mergeCell ref="C76:C77"/>
    <mergeCell ref="B76:B77"/>
    <mergeCell ref="B63:B67"/>
    <mergeCell ref="C50:C51"/>
    <mergeCell ref="B50:B51"/>
    <mergeCell ref="E63:E67"/>
  </mergeCells>
  <phoneticPr fontId="71" type="noConversion"/>
  <pageMargins left="0.55118110236220497" right="0.196850393700787" top="0.35433070866141703" bottom="0.35433070866141703" header="0.196850393700787" footer="0.23622047244094499"/>
  <pageSetup paperSize="9" scale="99" firstPageNumber="164" fitToHeight="0" orientation="portrait" useFirstPageNumber="1" r:id="rId1"/>
  <headerFooter alignWithMargins="0">
    <oddHeader>&amp;CDRAFT</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aie41">
    <tabColor theme="0" tint="-0.499984740745262"/>
    <pageSetUpPr fitToPage="1"/>
  </sheetPr>
  <dimension ref="B1:IK98"/>
  <sheetViews>
    <sheetView zoomScale="83" zoomScaleNormal="130" workbookViewId="0">
      <selection activeCell="F24" sqref="F24"/>
    </sheetView>
  </sheetViews>
  <sheetFormatPr defaultColWidth="10.28515625" defaultRowHeight="12.75"/>
  <cols>
    <col min="1" max="1" width="4.7109375" style="8" customWidth="1"/>
    <col min="2" max="2" width="6.28515625" style="31" customWidth="1"/>
    <col min="3" max="4" width="33.140625" style="31" customWidth="1"/>
    <col min="5" max="5" width="8.85546875" style="31" customWidth="1"/>
    <col min="6" max="6" width="12.42578125" style="8" customWidth="1"/>
    <col min="7" max="16384" width="10.28515625" style="8"/>
  </cols>
  <sheetData>
    <row r="1" spans="2:245" ht="14.25">
      <c r="B1" s="1831" t="s">
        <v>341</v>
      </c>
      <c r="C1" s="1831"/>
      <c r="D1" s="1831"/>
      <c r="E1" s="1831"/>
      <c r="F1" s="1831"/>
    </row>
    <row r="3" spans="2:245">
      <c r="B3" s="1832" t="s">
        <v>567</v>
      </c>
      <c r="C3" s="1832"/>
      <c r="D3" s="1832"/>
      <c r="E3" s="1832"/>
      <c r="F3" s="1832"/>
    </row>
    <row r="4" spans="2:245" s="30" customFormat="1">
      <c r="B4" s="33"/>
    </row>
    <row r="5" spans="2:245" s="30" customFormat="1" ht="12" customHeight="1">
      <c r="B5" s="1833" t="s">
        <v>568</v>
      </c>
      <c r="C5" s="1833"/>
      <c r="D5" s="1833"/>
      <c r="E5" s="1833"/>
      <c r="F5" s="1833"/>
      <c r="G5" s="39"/>
      <c r="H5" s="38"/>
      <c r="I5" s="37"/>
      <c r="J5" s="39"/>
      <c r="K5" s="38"/>
      <c r="L5" s="37"/>
      <c r="M5" s="39"/>
      <c r="N5" s="38"/>
      <c r="O5" s="37"/>
      <c r="P5" s="39"/>
      <c r="Q5" s="38"/>
      <c r="R5" s="37"/>
      <c r="S5" s="39"/>
      <c r="T5" s="38"/>
      <c r="U5" s="37"/>
      <c r="V5" s="39"/>
      <c r="W5" s="38"/>
      <c r="X5" s="37"/>
      <c r="Y5" s="39"/>
      <c r="Z5" s="38"/>
      <c r="AA5" s="37"/>
      <c r="AB5" s="39"/>
      <c r="AC5" s="38"/>
      <c r="AD5" s="37"/>
      <c r="AE5" s="39"/>
      <c r="AF5" s="38"/>
      <c r="AG5" s="37"/>
      <c r="AH5" s="39"/>
      <c r="AI5" s="38"/>
      <c r="AJ5" s="37"/>
      <c r="AK5" s="39"/>
      <c r="AL5" s="38"/>
      <c r="AM5" s="37"/>
      <c r="AN5" s="39"/>
      <c r="AO5" s="38"/>
      <c r="AP5" s="37"/>
      <c r="AQ5" s="39"/>
      <c r="AR5" s="38"/>
      <c r="AS5" s="37"/>
      <c r="AT5" s="39"/>
      <c r="AU5" s="38"/>
      <c r="AV5" s="37"/>
      <c r="AW5" s="39"/>
      <c r="AX5" s="38"/>
      <c r="AY5" s="37"/>
      <c r="AZ5" s="39"/>
      <c r="BA5" s="38"/>
      <c r="BB5" s="37"/>
      <c r="BC5" s="39"/>
      <c r="BD5" s="38"/>
      <c r="BE5" s="37"/>
      <c r="BF5" s="39"/>
      <c r="BG5" s="38"/>
      <c r="BH5" s="37"/>
      <c r="BI5" s="39"/>
      <c r="BJ5" s="38"/>
      <c r="BK5" s="37"/>
      <c r="BL5" s="39"/>
      <c r="BM5" s="38"/>
      <c r="BN5" s="37"/>
      <c r="BO5" s="39"/>
      <c r="BP5" s="38"/>
      <c r="BQ5" s="37"/>
      <c r="BR5" s="39"/>
      <c r="BS5" s="38"/>
      <c r="BT5" s="37"/>
      <c r="BU5" s="39"/>
      <c r="BV5" s="38"/>
      <c r="BW5" s="37"/>
      <c r="BX5" s="39"/>
      <c r="BY5" s="38"/>
      <c r="BZ5" s="37"/>
      <c r="CA5" s="39"/>
      <c r="CB5" s="38"/>
      <c r="CC5" s="37"/>
      <c r="CD5" s="39"/>
      <c r="CE5" s="38"/>
      <c r="CF5" s="37"/>
      <c r="CG5" s="39"/>
      <c r="CH5" s="38"/>
      <c r="CI5" s="37"/>
      <c r="CJ5" s="39"/>
      <c r="CK5" s="38"/>
      <c r="CL5" s="37"/>
      <c r="CM5" s="39"/>
      <c r="CN5" s="38"/>
      <c r="CO5" s="37"/>
      <c r="CP5" s="39"/>
      <c r="CQ5" s="38"/>
      <c r="CR5" s="37"/>
      <c r="CS5" s="39"/>
      <c r="CT5" s="38"/>
      <c r="CU5" s="37"/>
      <c r="CV5" s="39"/>
      <c r="CW5" s="38"/>
      <c r="CX5" s="37"/>
      <c r="CY5" s="39"/>
      <c r="CZ5" s="38"/>
      <c r="DA5" s="37"/>
      <c r="DB5" s="39"/>
      <c r="DC5" s="38"/>
      <c r="DD5" s="37"/>
      <c r="DE5" s="39"/>
      <c r="DF5" s="38"/>
      <c r="DG5" s="37"/>
      <c r="DH5" s="39"/>
      <c r="DI5" s="38"/>
      <c r="DJ5" s="37"/>
      <c r="DK5" s="39"/>
      <c r="DL5" s="38"/>
      <c r="DM5" s="37"/>
      <c r="DN5" s="39"/>
      <c r="DO5" s="38"/>
      <c r="DP5" s="37"/>
      <c r="DQ5" s="39"/>
      <c r="DR5" s="38"/>
      <c r="DS5" s="37"/>
      <c r="DT5" s="39"/>
      <c r="DU5" s="38"/>
      <c r="DV5" s="37"/>
      <c r="DW5" s="39"/>
      <c r="DX5" s="38"/>
      <c r="DY5" s="37"/>
      <c r="DZ5" s="39"/>
      <c r="EA5" s="38"/>
      <c r="EB5" s="37"/>
      <c r="EC5" s="39"/>
      <c r="ED5" s="38"/>
      <c r="EE5" s="37"/>
      <c r="EF5" s="39"/>
      <c r="EG5" s="38"/>
      <c r="EH5" s="37"/>
      <c r="EI5" s="39"/>
      <c r="EJ5" s="38"/>
      <c r="EK5" s="37"/>
      <c r="EL5" s="39"/>
      <c r="EM5" s="38"/>
      <c r="EN5" s="37"/>
      <c r="EO5" s="39"/>
      <c r="EP5" s="38"/>
      <c r="EQ5" s="37"/>
      <c r="ER5" s="39"/>
      <c r="ES5" s="38"/>
      <c r="ET5" s="37"/>
      <c r="EU5" s="39"/>
      <c r="EV5" s="38"/>
      <c r="EW5" s="37"/>
      <c r="EX5" s="39"/>
      <c r="EY5" s="38"/>
      <c r="EZ5" s="37"/>
      <c r="FA5" s="39"/>
      <c r="FB5" s="38"/>
      <c r="FC5" s="37"/>
      <c r="FD5" s="39"/>
      <c r="FE5" s="38"/>
      <c r="FF5" s="37"/>
      <c r="FG5" s="39"/>
      <c r="FH5" s="38"/>
      <c r="FI5" s="37"/>
      <c r="FJ5" s="39"/>
      <c r="FK5" s="38"/>
      <c r="FL5" s="37"/>
      <c r="FM5" s="39"/>
      <c r="FN5" s="38"/>
      <c r="FO5" s="37"/>
      <c r="FP5" s="39"/>
      <c r="FQ5" s="38"/>
      <c r="FR5" s="37"/>
      <c r="FS5" s="39"/>
      <c r="FT5" s="38"/>
      <c r="FU5" s="37"/>
      <c r="FV5" s="39"/>
      <c r="FW5" s="38"/>
      <c r="FX5" s="37"/>
      <c r="FY5" s="39"/>
      <c r="FZ5" s="38"/>
      <c r="GA5" s="37"/>
      <c r="GB5" s="39"/>
      <c r="GC5" s="38"/>
      <c r="GD5" s="37"/>
      <c r="GE5" s="39"/>
      <c r="GF5" s="38"/>
      <c r="GG5" s="37"/>
      <c r="GH5" s="39"/>
      <c r="GI5" s="38"/>
      <c r="GJ5" s="37"/>
      <c r="GK5" s="39"/>
      <c r="GL5" s="38"/>
      <c r="GM5" s="37"/>
      <c r="GN5" s="39"/>
      <c r="GO5" s="38"/>
      <c r="GP5" s="37"/>
      <c r="GQ5" s="39"/>
      <c r="GR5" s="38"/>
      <c r="GS5" s="37"/>
      <c r="GT5" s="39"/>
      <c r="GU5" s="38"/>
      <c r="GV5" s="37"/>
      <c r="GW5" s="39"/>
      <c r="GX5" s="38"/>
      <c r="GY5" s="37"/>
      <c r="GZ5" s="39"/>
      <c r="HA5" s="38"/>
      <c r="HB5" s="37"/>
      <c r="HC5" s="39"/>
      <c r="HD5" s="38"/>
      <c r="HE5" s="37"/>
      <c r="HF5" s="39"/>
      <c r="HG5" s="38"/>
      <c r="HH5" s="37"/>
      <c r="HI5" s="39"/>
      <c r="HJ5" s="38"/>
      <c r="HK5" s="37"/>
      <c r="HL5" s="39"/>
      <c r="HM5" s="38"/>
      <c r="HN5" s="37"/>
      <c r="HO5" s="39"/>
      <c r="HP5" s="38"/>
      <c r="HQ5" s="37"/>
      <c r="HR5" s="39"/>
      <c r="HS5" s="38"/>
      <c r="HT5" s="37"/>
      <c r="HU5" s="39"/>
      <c r="HV5" s="38"/>
      <c r="HW5" s="37"/>
      <c r="HX5" s="39"/>
      <c r="HY5" s="38"/>
      <c r="HZ5" s="37"/>
      <c r="IA5" s="39"/>
      <c r="IB5" s="38"/>
      <c r="IC5" s="37"/>
      <c r="ID5" s="39"/>
      <c r="IE5" s="38"/>
      <c r="IF5" s="37"/>
      <c r="IG5" s="39"/>
      <c r="IH5" s="38"/>
      <c r="II5" s="37"/>
      <c r="IJ5" s="39"/>
      <c r="IK5" s="38"/>
    </row>
    <row r="6" spans="2:245" s="30" customFormat="1" ht="15.75" customHeight="1">
      <c r="B6" s="1833" t="s">
        <v>569</v>
      </c>
      <c r="C6" s="1833"/>
      <c r="D6" s="1833"/>
      <c r="E6" s="1833"/>
      <c r="F6" s="1833"/>
      <c r="G6" s="41"/>
    </row>
    <row r="7" spans="2:245">
      <c r="B7" s="1833" t="s">
        <v>570</v>
      </c>
      <c r="C7" s="1833"/>
      <c r="D7" s="1833"/>
      <c r="E7" s="1833"/>
      <c r="F7" s="1833"/>
    </row>
    <row r="8" spans="2:245">
      <c r="B8" s="32"/>
      <c r="C8" s="37"/>
      <c r="D8" s="37"/>
      <c r="E8" s="32"/>
    </row>
    <row r="9" spans="2:245">
      <c r="B9" s="32"/>
      <c r="C9" s="32"/>
      <c r="D9" s="32"/>
      <c r="E9" s="53"/>
    </row>
    <row r="10" spans="2:245" ht="25.5">
      <c r="B10" s="1841" t="s">
        <v>17</v>
      </c>
      <c r="C10" s="1841" t="s">
        <v>2</v>
      </c>
      <c r="D10" s="1208" t="s">
        <v>817</v>
      </c>
      <c r="E10" s="1841" t="s">
        <v>3</v>
      </c>
      <c r="F10" s="542" t="s">
        <v>2402</v>
      </c>
    </row>
    <row r="11" spans="2:245">
      <c r="B11" s="1842"/>
      <c r="C11" s="1842"/>
      <c r="D11" s="1209"/>
      <c r="E11" s="1842"/>
      <c r="F11" s="624" t="s">
        <v>19</v>
      </c>
    </row>
    <row r="12" spans="2:245">
      <c r="B12" s="1835" t="s">
        <v>40</v>
      </c>
      <c r="C12" s="1838" t="s">
        <v>965</v>
      </c>
      <c r="D12" s="428" t="s">
        <v>582</v>
      </c>
      <c r="E12" s="55" t="s">
        <v>7</v>
      </c>
      <c r="F12" s="435">
        <f>[1]VIII_CII_G!$T$16</f>
        <v>1.7997262499999997</v>
      </c>
      <c r="O12" s="692"/>
    </row>
    <row r="13" spans="2:245">
      <c r="B13" s="1836"/>
      <c r="C13" s="1839"/>
      <c r="D13" s="428" t="s">
        <v>87</v>
      </c>
      <c r="E13" s="55" t="s">
        <v>7</v>
      </c>
      <c r="F13" s="435">
        <f>[1]VIII_CII_G!$T$17</f>
        <v>1.7384750624999998</v>
      </c>
      <c r="O13" s="692"/>
    </row>
    <row r="14" spans="2:245">
      <c r="B14" s="1836"/>
      <c r="C14" s="1839"/>
      <c r="D14" s="428" t="s">
        <v>88</v>
      </c>
      <c r="E14" s="56" t="s">
        <v>7</v>
      </c>
      <c r="F14" s="435">
        <f>[1]VIII_CII_G!$T$18</f>
        <v>1.5804318749999999</v>
      </c>
      <c r="O14" s="692"/>
    </row>
    <row r="15" spans="2:245">
      <c r="B15" s="1837"/>
      <c r="C15" s="1840"/>
      <c r="D15" s="428" t="s">
        <v>34</v>
      </c>
      <c r="E15" s="56" t="s">
        <v>7</v>
      </c>
      <c r="F15" s="435">
        <f>[1]VIII_CII_G!$T$19</f>
        <v>1.5221849999999999</v>
      </c>
      <c r="O15" s="692"/>
    </row>
    <row r="16" spans="2:245">
      <c r="B16" s="1835" t="s">
        <v>41</v>
      </c>
      <c r="C16" s="1843" t="s">
        <v>964</v>
      </c>
      <c r="D16" s="428" t="s">
        <v>87</v>
      </c>
      <c r="E16" s="56" t="s">
        <v>32</v>
      </c>
      <c r="F16" s="435">
        <f>[1]VIII_CII_G!$T$20</f>
        <v>1.5256395000000003</v>
      </c>
      <c r="O16" s="692"/>
    </row>
    <row r="17" spans="2:15">
      <c r="B17" s="1836"/>
      <c r="C17" s="1844"/>
      <c r="D17" s="428" t="s">
        <v>88</v>
      </c>
      <c r="E17" s="56" t="s">
        <v>32</v>
      </c>
      <c r="F17" s="435">
        <f>[1]VIII_CII_G!$T$21</f>
        <v>1.473716475</v>
      </c>
      <c r="O17" s="692"/>
    </row>
    <row r="18" spans="2:15">
      <c r="B18" s="1836"/>
      <c r="C18" s="1844"/>
      <c r="D18" s="428" t="s">
        <v>458</v>
      </c>
      <c r="E18" s="56" t="s">
        <v>32</v>
      </c>
      <c r="F18" s="435">
        <f>[1]VIII_CII_G!$T$22</f>
        <v>1.39194</v>
      </c>
      <c r="O18" s="692"/>
    </row>
    <row r="19" spans="2:15">
      <c r="B19" s="1837"/>
      <c r="C19" s="1845"/>
      <c r="D19" s="428" t="s">
        <v>34</v>
      </c>
      <c r="E19" s="56" t="s">
        <v>32</v>
      </c>
      <c r="F19" s="435">
        <f>[1]VIII_CII_G!$T$23</f>
        <v>1.3603050000000001</v>
      </c>
      <c r="O19" s="692"/>
    </row>
    <row r="20" spans="2:15">
      <c r="B20" s="1835" t="s">
        <v>42</v>
      </c>
      <c r="C20" s="1838" t="s">
        <v>818</v>
      </c>
      <c r="D20" s="429" t="s">
        <v>2657</v>
      </c>
      <c r="E20" s="55" t="s">
        <v>33</v>
      </c>
      <c r="F20" s="435">
        <f>[1]VIII_CII_G!$T$29</f>
        <v>1.4722421175</v>
      </c>
      <c r="O20" s="704"/>
    </row>
    <row r="21" spans="2:15">
      <c r="B21" s="1836"/>
      <c r="C21" s="1839"/>
      <c r="D21" s="430" t="s">
        <v>2653</v>
      </c>
      <c r="E21" s="55" t="s">
        <v>33</v>
      </c>
      <c r="F21" s="435">
        <f>[1]VIII_CII_G!$T$30</f>
        <v>1.4221363983749999</v>
      </c>
      <c r="O21" s="704"/>
    </row>
    <row r="22" spans="2:15">
      <c r="B22" s="1836"/>
      <c r="C22" s="1839"/>
      <c r="D22" s="430" t="s">
        <v>2652</v>
      </c>
      <c r="E22" s="55" t="s">
        <v>33</v>
      </c>
      <c r="F22" s="435">
        <f>[1]VIII_CII_G!$T$31</f>
        <v>1.3432221</v>
      </c>
      <c r="O22" s="704"/>
    </row>
    <row r="23" spans="2:15">
      <c r="B23" s="1837"/>
      <c r="C23" s="1840"/>
      <c r="D23" s="431" t="s">
        <v>34</v>
      </c>
      <c r="E23" s="55" t="s">
        <v>33</v>
      </c>
      <c r="F23" s="435">
        <f>[1]VIII_CII_G!$T$32</f>
        <v>1.3058927999999999</v>
      </c>
      <c r="O23" s="704"/>
    </row>
    <row r="24" spans="2:15">
      <c r="B24" s="8"/>
      <c r="E24" s="8"/>
    </row>
    <row r="25" spans="2:15">
      <c r="B25" s="50" t="s">
        <v>571</v>
      </c>
      <c r="C25" s="50"/>
      <c r="D25" s="50"/>
      <c r="E25" s="51"/>
    </row>
    <row r="26" spans="2:15">
      <c r="B26" s="50" t="s">
        <v>572</v>
      </c>
      <c r="C26" s="50"/>
      <c r="D26" s="50"/>
      <c r="E26" s="51"/>
    </row>
    <row r="27" spans="2:15">
      <c r="B27" s="50" t="s">
        <v>573</v>
      </c>
      <c r="C27" s="50"/>
      <c r="D27" s="50"/>
      <c r="E27" s="51"/>
    </row>
    <row r="28" spans="2:15">
      <c r="B28" s="50" t="s">
        <v>434</v>
      </c>
      <c r="C28" s="50"/>
      <c r="D28" s="50"/>
      <c r="E28" s="51"/>
    </row>
    <row r="29" spans="2:15">
      <c r="B29" s="50" t="s">
        <v>574</v>
      </c>
      <c r="C29" s="50"/>
      <c r="D29" s="50"/>
      <c r="E29" s="51"/>
    </row>
    <row r="30" spans="2:15">
      <c r="B30" s="50" t="s">
        <v>572</v>
      </c>
      <c r="C30" s="50"/>
      <c r="D30" s="50"/>
      <c r="E30" s="51"/>
    </row>
    <row r="31" spans="2:15">
      <c r="B31" s="50" t="s">
        <v>575</v>
      </c>
      <c r="C31" s="50"/>
      <c r="D31" s="50"/>
      <c r="E31" s="51"/>
    </row>
    <row r="32" spans="2:15">
      <c r="B32" s="50" t="s">
        <v>576</v>
      </c>
      <c r="C32" s="50"/>
      <c r="D32" s="50"/>
      <c r="E32" s="51"/>
    </row>
    <row r="33" spans="2:8">
      <c r="B33" s="49"/>
      <c r="C33" s="50"/>
      <c r="D33" s="50"/>
      <c r="E33" s="51"/>
    </row>
    <row r="34" spans="2:8">
      <c r="B34" s="873" t="s">
        <v>12</v>
      </c>
      <c r="C34" s="50"/>
      <c r="D34" s="50"/>
      <c r="E34" s="51"/>
    </row>
    <row r="35" spans="2:8" ht="29.25" customHeight="1">
      <c r="B35" s="1834" t="s">
        <v>2775</v>
      </c>
      <c r="C35" s="1834"/>
      <c r="D35" s="1834"/>
      <c r="E35" s="1834"/>
      <c r="F35" s="1834"/>
      <c r="G35" s="1834"/>
      <c r="H35" s="1834"/>
    </row>
    <row r="36" spans="2:8" s="30" customFormat="1" ht="25.5" customHeight="1">
      <c r="B36" s="1226" t="s">
        <v>2530</v>
      </c>
      <c r="C36" s="1226"/>
      <c r="D36" s="1226"/>
      <c r="E36" s="1226"/>
      <c r="F36" s="1226"/>
      <c r="G36" s="1226"/>
      <c r="H36" s="1226"/>
    </row>
    <row r="37" spans="2:8">
      <c r="B37" s="32"/>
      <c r="C37" s="32"/>
      <c r="D37" s="32"/>
      <c r="E37" s="32"/>
    </row>
    <row r="38" spans="2:8">
      <c r="B38" s="32"/>
      <c r="C38" s="32"/>
      <c r="D38" s="32"/>
      <c r="E38" s="32"/>
    </row>
    <row r="39" spans="2:8">
      <c r="B39" s="32"/>
      <c r="C39" s="32"/>
      <c r="D39" s="32"/>
      <c r="E39" s="32"/>
    </row>
    <row r="40" spans="2:8">
      <c r="B40" s="32"/>
      <c r="C40" s="32"/>
      <c r="D40" s="32"/>
      <c r="E40" s="32"/>
    </row>
    <row r="41" spans="2:8">
      <c r="B41" s="32"/>
      <c r="C41" s="32"/>
      <c r="D41" s="32"/>
      <c r="E41" s="32"/>
    </row>
    <row r="42" spans="2:8">
      <c r="B42" s="32"/>
      <c r="C42" s="32"/>
      <c r="D42" s="32"/>
      <c r="E42" s="32"/>
    </row>
    <row r="43" spans="2:8">
      <c r="B43" s="32"/>
      <c r="C43" s="32"/>
      <c r="D43" s="32"/>
      <c r="E43" s="32"/>
    </row>
    <row r="44" spans="2:8">
      <c r="B44" s="32"/>
      <c r="C44" s="32"/>
      <c r="D44" s="32"/>
      <c r="E44" s="32"/>
    </row>
    <row r="45" spans="2:8">
      <c r="B45" s="32"/>
      <c r="C45" s="32"/>
      <c r="D45" s="32"/>
      <c r="E45" s="32"/>
    </row>
    <row r="46" spans="2:8">
      <c r="B46" s="32"/>
      <c r="C46" s="32"/>
      <c r="D46" s="32"/>
      <c r="E46" s="32"/>
    </row>
    <row r="47" spans="2:8">
      <c r="B47" s="32"/>
      <c r="C47" s="32"/>
      <c r="D47" s="32"/>
      <c r="E47" s="32"/>
    </row>
    <row r="48" spans="2:8">
      <c r="B48" s="32"/>
      <c r="C48" s="32"/>
      <c r="D48" s="32"/>
      <c r="E48" s="32"/>
    </row>
    <row r="49" spans="2:5">
      <c r="B49" s="32"/>
      <c r="C49" s="32"/>
      <c r="D49" s="32"/>
      <c r="E49" s="32"/>
    </row>
    <row r="50" spans="2:5">
      <c r="B50" s="32"/>
      <c r="C50" s="32"/>
      <c r="D50" s="32"/>
      <c r="E50" s="32"/>
    </row>
    <row r="51" spans="2:5">
      <c r="B51" s="32"/>
      <c r="C51" s="32"/>
      <c r="D51" s="32"/>
      <c r="E51" s="32"/>
    </row>
    <row r="52" spans="2:5">
      <c r="B52" s="32"/>
      <c r="C52" s="32"/>
      <c r="D52" s="32"/>
      <c r="E52" s="32"/>
    </row>
    <row r="53" spans="2:5">
      <c r="B53" s="32"/>
      <c r="C53" s="32"/>
      <c r="D53" s="32"/>
      <c r="E53" s="32"/>
    </row>
    <row r="54" spans="2:5">
      <c r="B54" s="32"/>
      <c r="C54" s="32"/>
      <c r="D54" s="32"/>
      <c r="E54" s="32"/>
    </row>
    <row r="55" spans="2:5">
      <c r="B55" s="32"/>
      <c r="C55" s="32"/>
      <c r="D55" s="32"/>
      <c r="E55" s="32"/>
    </row>
    <row r="56" spans="2:5">
      <c r="B56" s="32"/>
      <c r="C56" s="32"/>
      <c r="D56" s="32"/>
      <c r="E56" s="32"/>
    </row>
    <row r="57" spans="2:5">
      <c r="B57" s="32"/>
      <c r="C57" s="32"/>
      <c r="D57" s="32"/>
      <c r="E57" s="32"/>
    </row>
    <row r="58" spans="2:5">
      <c r="B58" s="32"/>
      <c r="C58" s="32"/>
      <c r="D58" s="32"/>
      <c r="E58" s="32"/>
    </row>
    <row r="59" spans="2:5">
      <c r="B59" s="32"/>
      <c r="C59" s="32"/>
      <c r="D59" s="32"/>
      <c r="E59" s="32"/>
    </row>
    <row r="60" spans="2:5">
      <c r="B60" s="32"/>
      <c r="C60" s="32"/>
      <c r="D60" s="32"/>
      <c r="E60" s="32"/>
    </row>
    <row r="61" spans="2:5">
      <c r="B61" s="32"/>
      <c r="C61" s="32"/>
      <c r="D61" s="32"/>
      <c r="E61" s="32"/>
    </row>
    <row r="62" spans="2:5">
      <c r="B62" s="32"/>
      <c r="C62" s="32"/>
      <c r="D62" s="32"/>
      <c r="E62" s="32"/>
    </row>
    <row r="63" spans="2:5">
      <c r="B63" s="32"/>
      <c r="C63" s="32"/>
      <c r="D63" s="32"/>
      <c r="E63" s="32"/>
    </row>
    <row r="64" spans="2:5">
      <c r="B64" s="32"/>
      <c r="C64" s="32"/>
      <c r="D64" s="32"/>
      <c r="E64" s="32"/>
    </row>
    <row r="65" spans="2:5">
      <c r="B65" s="32"/>
      <c r="C65" s="32"/>
      <c r="D65" s="32"/>
      <c r="E65" s="32"/>
    </row>
    <row r="66" spans="2:5">
      <c r="B66" s="32"/>
      <c r="C66" s="32"/>
      <c r="D66" s="32"/>
      <c r="E66" s="32"/>
    </row>
    <row r="67" spans="2:5">
      <c r="B67" s="32"/>
      <c r="C67" s="32"/>
      <c r="D67" s="32"/>
      <c r="E67" s="32"/>
    </row>
    <row r="68" spans="2:5">
      <c r="B68" s="32"/>
      <c r="C68" s="32"/>
      <c r="D68" s="32"/>
      <c r="E68" s="32"/>
    </row>
    <row r="69" spans="2:5">
      <c r="B69" s="32"/>
      <c r="C69" s="32"/>
      <c r="D69" s="32"/>
      <c r="E69" s="32"/>
    </row>
    <row r="70" spans="2:5">
      <c r="B70" s="32"/>
      <c r="C70" s="32"/>
      <c r="D70" s="32"/>
      <c r="E70" s="32"/>
    </row>
    <row r="71" spans="2:5">
      <c r="B71" s="32"/>
      <c r="C71" s="32"/>
      <c r="D71" s="32"/>
      <c r="E71" s="32"/>
    </row>
    <row r="72" spans="2:5">
      <c r="B72" s="32"/>
      <c r="C72" s="32"/>
      <c r="D72" s="32"/>
      <c r="E72" s="32"/>
    </row>
    <row r="73" spans="2:5">
      <c r="B73" s="32"/>
      <c r="C73" s="32"/>
      <c r="D73" s="32"/>
      <c r="E73" s="32"/>
    </row>
    <row r="74" spans="2:5">
      <c r="B74" s="32"/>
      <c r="C74" s="32"/>
      <c r="D74" s="32"/>
      <c r="E74" s="32"/>
    </row>
    <row r="75" spans="2:5">
      <c r="B75" s="32"/>
      <c r="C75" s="32"/>
      <c r="D75" s="32"/>
      <c r="E75" s="32"/>
    </row>
    <row r="76" spans="2:5">
      <c r="B76" s="32"/>
      <c r="C76" s="32"/>
      <c r="D76" s="32"/>
      <c r="E76" s="32"/>
    </row>
    <row r="77" spans="2:5">
      <c r="B77" s="32"/>
      <c r="C77" s="32"/>
      <c r="D77" s="32"/>
      <c r="E77" s="32"/>
    </row>
    <row r="78" spans="2:5">
      <c r="B78" s="32"/>
      <c r="C78" s="32"/>
      <c r="D78" s="32"/>
      <c r="E78" s="32"/>
    </row>
    <row r="79" spans="2:5">
      <c r="B79" s="32"/>
      <c r="C79" s="32"/>
      <c r="D79" s="32"/>
      <c r="E79" s="32"/>
    </row>
    <row r="80" spans="2:5">
      <c r="B80" s="32"/>
      <c r="C80" s="32"/>
      <c r="D80" s="32"/>
      <c r="E80" s="32"/>
    </row>
    <row r="81" spans="2:5">
      <c r="B81" s="32"/>
      <c r="C81" s="32"/>
      <c r="D81" s="32"/>
      <c r="E81" s="32"/>
    </row>
    <row r="82" spans="2:5">
      <c r="B82" s="32"/>
      <c r="C82" s="32"/>
      <c r="D82" s="32"/>
      <c r="E82" s="32"/>
    </row>
    <row r="83" spans="2:5">
      <c r="B83" s="32"/>
      <c r="C83" s="32"/>
      <c r="D83" s="32"/>
      <c r="E83" s="32"/>
    </row>
    <row r="84" spans="2:5">
      <c r="B84" s="32"/>
      <c r="C84" s="32"/>
      <c r="D84" s="32"/>
      <c r="E84" s="32"/>
    </row>
    <row r="85" spans="2:5">
      <c r="B85" s="32"/>
      <c r="C85" s="32"/>
      <c r="D85" s="32"/>
      <c r="E85" s="32"/>
    </row>
    <row r="86" spans="2:5">
      <c r="B86" s="32"/>
      <c r="C86" s="32"/>
      <c r="D86" s="32"/>
      <c r="E86" s="32"/>
    </row>
    <row r="87" spans="2:5">
      <c r="B87" s="32"/>
      <c r="C87" s="32"/>
      <c r="D87" s="32"/>
      <c r="E87" s="32"/>
    </row>
    <row r="88" spans="2:5">
      <c r="B88" s="32"/>
      <c r="C88" s="32"/>
      <c r="D88" s="32"/>
      <c r="E88" s="32"/>
    </row>
    <row r="89" spans="2:5">
      <c r="B89" s="32"/>
      <c r="C89" s="32"/>
      <c r="D89" s="32"/>
      <c r="E89" s="32"/>
    </row>
    <row r="90" spans="2:5">
      <c r="B90" s="32"/>
      <c r="C90" s="32"/>
      <c r="D90" s="32"/>
      <c r="E90" s="32"/>
    </row>
    <row r="91" spans="2:5">
      <c r="B91" s="32"/>
      <c r="C91" s="32"/>
      <c r="D91" s="32"/>
      <c r="E91" s="32"/>
    </row>
    <row r="92" spans="2:5">
      <c r="B92" s="32"/>
      <c r="C92" s="32"/>
      <c r="D92" s="32"/>
      <c r="E92" s="32"/>
    </row>
    <row r="93" spans="2:5">
      <c r="B93" s="32"/>
      <c r="C93" s="32"/>
      <c r="D93" s="32"/>
      <c r="E93" s="32"/>
    </row>
    <row r="94" spans="2:5">
      <c r="B94" s="32"/>
      <c r="C94" s="32"/>
      <c r="D94" s="32"/>
      <c r="E94" s="32"/>
    </row>
    <row r="95" spans="2:5">
      <c r="B95" s="32"/>
      <c r="C95" s="32"/>
      <c r="D95" s="32"/>
      <c r="E95" s="32"/>
    </row>
    <row r="96" spans="2:5">
      <c r="B96" s="32"/>
      <c r="C96" s="32"/>
      <c r="D96" s="32"/>
      <c r="E96" s="32"/>
    </row>
    <row r="97" spans="2:5">
      <c r="B97" s="32"/>
      <c r="C97" s="32"/>
      <c r="D97" s="32"/>
      <c r="E97" s="32"/>
    </row>
    <row r="98" spans="2:5">
      <c r="B98" s="32"/>
      <c r="C98" s="32"/>
      <c r="D98" s="32"/>
      <c r="E98" s="32"/>
    </row>
  </sheetData>
  <mergeCells count="17">
    <mergeCell ref="B35:H35"/>
    <mergeCell ref="B36:H36"/>
    <mergeCell ref="B20:B23"/>
    <mergeCell ref="C20:C23"/>
    <mergeCell ref="C10:C11"/>
    <mergeCell ref="B10:B11"/>
    <mergeCell ref="E10:E11"/>
    <mergeCell ref="D10:D11"/>
    <mergeCell ref="C16:C19"/>
    <mergeCell ref="B16:B19"/>
    <mergeCell ref="C12:C15"/>
    <mergeCell ref="B12:B15"/>
    <mergeCell ref="B1:F1"/>
    <mergeCell ref="B3:F3"/>
    <mergeCell ref="B5:F5"/>
    <mergeCell ref="B6:F6"/>
    <mergeCell ref="B7:F7"/>
  </mergeCells>
  <pageMargins left="0.66929133858267698" right="0.23622047244094499" top="0.511811023622047" bottom="0.511811023622047" header="0.511811023622047" footer="0.27559055118110198"/>
  <pageSetup paperSize="9" scale="80" firstPageNumber="168" fitToHeight="0" orientation="portrait" useFirstPageNumber="1" r:id="rId1"/>
  <headerFooter alignWithMargins="0">
    <oddHeader>&amp;CDRAFT</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aie42">
    <tabColor rgb="FF7030A0"/>
    <pageSetUpPr fitToPage="1"/>
  </sheetPr>
  <dimension ref="B1:N92"/>
  <sheetViews>
    <sheetView zoomScale="115" zoomScaleNormal="115" workbookViewId="0">
      <selection activeCell="B22" sqref="B22:F22"/>
    </sheetView>
  </sheetViews>
  <sheetFormatPr defaultColWidth="10.28515625" defaultRowHeight="12.75"/>
  <cols>
    <col min="1" max="1" width="4.7109375" style="8" customWidth="1"/>
    <col min="2" max="2" width="4.140625" style="31" customWidth="1"/>
    <col min="3" max="4" width="36.7109375" style="31" customWidth="1"/>
    <col min="5" max="5" width="8.42578125" style="31" customWidth="1"/>
    <col min="6" max="6" width="10.140625" style="8" customWidth="1"/>
    <col min="7" max="16384" width="10.28515625" style="8"/>
  </cols>
  <sheetData>
    <row r="1" spans="2:14" ht="36" customHeight="1">
      <c r="B1" s="1847" t="s">
        <v>454</v>
      </c>
      <c r="C1" s="1847"/>
      <c r="D1" s="1847"/>
      <c r="E1" s="1847"/>
      <c r="F1" s="1847"/>
      <c r="G1" s="1847"/>
      <c r="H1" s="1847"/>
      <c r="I1" s="1847"/>
    </row>
    <row r="2" spans="2:14">
      <c r="B2" s="32"/>
      <c r="C2" s="8"/>
      <c r="D2" s="8"/>
      <c r="E2" s="8"/>
    </row>
    <row r="3" spans="2:14" s="30" customFormat="1" ht="12.75" customHeight="1">
      <c r="B3" s="33"/>
      <c r="C3" s="34" t="s">
        <v>577</v>
      </c>
      <c r="D3" s="34"/>
      <c r="E3" s="35"/>
    </row>
    <row r="4" spans="2:14" s="30" customFormat="1">
      <c r="B4" s="33"/>
      <c r="C4" s="36"/>
      <c r="D4" s="36"/>
      <c r="E4" s="36"/>
    </row>
    <row r="5" spans="2:14" s="30" customFormat="1">
      <c r="B5" s="33"/>
      <c r="C5" s="34" t="s">
        <v>578</v>
      </c>
      <c r="D5" s="35"/>
      <c r="E5" s="35"/>
    </row>
    <row r="6" spans="2:14" s="30" customFormat="1">
      <c r="B6" s="33"/>
      <c r="C6" s="34" t="s">
        <v>579</v>
      </c>
      <c r="D6" s="35"/>
      <c r="E6" s="35"/>
    </row>
    <row r="7" spans="2:14" s="30" customFormat="1">
      <c r="B7" s="33"/>
      <c r="C7" s="36"/>
      <c r="D7" s="36"/>
      <c r="E7" s="36"/>
    </row>
    <row r="8" spans="2:14" ht="19.5" customHeight="1">
      <c r="B8" s="1848" t="s">
        <v>17</v>
      </c>
      <c r="C8" s="1848" t="s">
        <v>2</v>
      </c>
      <c r="D8" s="1763" t="s">
        <v>817</v>
      </c>
      <c r="E8" s="1848" t="s">
        <v>3</v>
      </c>
      <c r="F8" s="1208" t="s">
        <v>2402</v>
      </c>
    </row>
    <row r="9" spans="2:14" ht="19.5" customHeight="1">
      <c r="B9" s="1842"/>
      <c r="C9" s="1842"/>
      <c r="D9" s="1209"/>
      <c r="E9" s="1842"/>
      <c r="F9" s="1764"/>
      <c r="N9" s="692"/>
    </row>
    <row r="10" spans="2:14">
      <c r="B10" s="1492" t="s">
        <v>40</v>
      </c>
      <c r="C10" s="1754" t="s">
        <v>820</v>
      </c>
      <c r="D10" s="427" t="s">
        <v>582</v>
      </c>
      <c r="E10" s="43" t="s">
        <v>7</v>
      </c>
      <c r="F10" s="435">
        <f>[1]VIII_CII_H!$T$14</f>
        <v>1.7997262499999997</v>
      </c>
      <c r="G10" s="692"/>
      <c r="N10" s="692"/>
    </row>
    <row r="11" spans="2:14">
      <c r="B11" s="1493"/>
      <c r="C11" s="1755"/>
      <c r="D11" s="432" t="s">
        <v>87</v>
      </c>
      <c r="E11" s="43" t="s">
        <v>7</v>
      </c>
      <c r="F11" s="435">
        <f>[1]VIII_CII_H!$T$15</f>
        <v>1.7384750624999998</v>
      </c>
      <c r="G11" s="692"/>
      <c r="N11" s="692"/>
    </row>
    <row r="12" spans="2:14">
      <c r="B12" s="1493"/>
      <c r="C12" s="1755"/>
      <c r="D12" s="432" t="s">
        <v>88</v>
      </c>
      <c r="E12" s="43" t="s">
        <v>7</v>
      </c>
      <c r="F12" s="435">
        <f>[1]VIII_CII_H!$T$16</f>
        <v>1.5804318749999999</v>
      </c>
      <c r="G12" s="692"/>
      <c r="N12" s="692"/>
    </row>
    <row r="13" spans="2:14">
      <c r="B13" s="1494"/>
      <c r="C13" s="1756"/>
      <c r="D13" s="433" t="s">
        <v>34</v>
      </c>
      <c r="E13" s="44" t="s">
        <v>7</v>
      </c>
      <c r="F13" s="435">
        <f>[1]VIII_CII_H!$T$17</f>
        <v>1.5221849999999999</v>
      </c>
      <c r="G13" s="692"/>
      <c r="N13" s="692"/>
    </row>
    <row r="14" spans="2:14" ht="15" customHeight="1">
      <c r="B14" s="1492" t="s">
        <v>41</v>
      </c>
      <c r="C14" s="1754" t="s">
        <v>819</v>
      </c>
      <c r="D14" s="432" t="s">
        <v>87</v>
      </c>
      <c r="E14" s="43" t="s">
        <v>32</v>
      </c>
      <c r="F14" s="435">
        <f>[1]VIII_CII_H!$T$18</f>
        <v>1.5256395000000003</v>
      </c>
      <c r="G14" s="692"/>
      <c r="H14" s="327"/>
      <c r="N14" s="692"/>
    </row>
    <row r="15" spans="2:14">
      <c r="B15" s="1493"/>
      <c r="C15" s="1755"/>
      <c r="D15" s="432" t="s">
        <v>88</v>
      </c>
      <c r="E15" s="43" t="s">
        <v>32</v>
      </c>
      <c r="F15" s="435">
        <f>[1]VIII_CII_H!$T$19</f>
        <v>1.473716475</v>
      </c>
      <c r="G15" s="692"/>
      <c r="H15" s="703"/>
      <c r="I15" s="703"/>
      <c r="J15" s="703"/>
      <c r="K15" s="703"/>
      <c r="L15" s="703"/>
      <c r="M15" s="703"/>
      <c r="N15" s="692"/>
    </row>
    <row r="16" spans="2:14">
      <c r="B16" s="1493"/>
      <c r="C16" s="1755"/>
      <c r="D16" s="432" t="s">
        <v>458</v>
      </c>
      <c r="E16" s="43" t="s">
        <v>32</v>
      </c>
      <c r="F16" s="435">
        <f>[1]VIII_CII_H!$T$20</f>
        <v>1.39194</v>
      </c>
      <c r="G16" s="692"/>
      <c r="N16" s="692"/>
    </row>
    <row r="17" spans="2:14">
      <c r="B17" s="1494"/>
      <c r="C17" s="1756"/>
      <c r="D17" s="433" t="s">
        <v>791</v>
      </c>
      <c r="E17" s="46" t="s">
        <v>32</v>
      </c>
      <c r="F17" s="435">
        <f>[1]VIII_CII_H!$T$21</f>
        <v>1.3603050000000001</v>
      </c>
      <c r="G17" s="692"/>
      <c r="H17" s="703"/>
      <c r="I17" s="703"/>
      <c r="J17" s="703"/>
      <c r="K17" s="703"/>
      <c r="L17" s="703"/>
      <c r="M17" s="703"/>
      <c r="N17" s="692"/>
    </row>
    <row r="18" spans="2:14">
      <c r="B18" s="1492" t="s">
        <v>42</v>
      </c>
      <c r="C18" s="1754" t="s">
        <v>821</v>
      </c>
      <c r="D18" s="381" t="s">
        <v>2658</v>
      </c>
      <c r="E18" s="47" t="s">
        <v>33</v>
      </c>
      <c r="F18" s="435">
        <f>[1]VIII_CII_H!$T$28</f>
        <v>1.4722421175</v>
      </c>
      <c r="G18" s="692"/>
      <c r="N18" s="692"/>
    </row>
    <row r="19" spans="2:14">
      <c r="B19" s="1493"/>
      <c r="C19" s="1755"/>
      <c r="D19" s="381" t="s">
        <v>2654</v>
      </c>
      <c r="E19" s="47" t="s">
        <v>33</v>
      </c>
      <c r="F19" s="435">
        <f>[1]VIII_CII_H!$T$29</f>
        <v>1.4221363983749999</v>
      </c>
      <c r="G19" s="692"/>
      <c r="N19" s="692"/>
    </row>
    <row r="20" spans="2:14">
      <c r="B20" s="1493"/>
      <c r="C20" s="1755"/>
      <c r="D20" s="381" t="s">
        <v>2653</v>
      </c>
      <c r="E20" s="47" t="s">
        <v>33</v>
      </c>
      <c r="F20" s="435">
        <f>[1]VIII_CII_H!$T$30</f>
        <v>1.3432221</v>
      </c>
      <c r="G20" s="692"/>
      <c r="N20" s="692"/>
    </row>
    <row r="21" spans="2:14">
      <c r="B21" s="1494"/>
      <c r="C21" s="1756"/>
      <c r="D21" s="381" t="s">
        <v>34</v>
      </c>
      <c r="E21" s="48" t="s">
        <v>33</v>
      </c>
      <c r="F21" s="435">
        <f>[1]VIII_CII_H!$T$31</f>
        <v>1.3058927999999999</v>
      </c>
      <c r="G21" s="692"/>
    </row>
    <row r="22" spans="2:14" ht="39.75" customHeight="1">
      <c r="B22" s="1846" t="s">
        <v>580</v>
      </c>
      <c r="C22" s="1846"/>
      <c r="D22" s="1846"/>
      <c r="E22" s="1846"/>
      <c r="F22" s="1846"/>
      <c r="G22" s="646"/>
      <c r="H22" s="646"/>
      <c r="I22" s="646"/>
      <c r="J22" s="646"/>
    </row>
    <row r="23" spans="2:14">
      <c r="B23" s="49" t="s">
        <v>12</v>
      </c>
      <c r="C23" s="50"/>
      <c r="D23" s="50"/>
      <c r="E23" s="51"/>
    </row>
    <row r="24" spans="2:14" s="30" customFormat="1" ht="25.5" customHeight="1">
      <c r="B24" s="1704" t="s">
        <v>2530</v>
      </c>
      <c r="C24" s="1704"/>
      <c r="D24" s="1704"/>
      <c r="E24" s="1704"/>
      <c r="F24" s="1704"/>
      <c r="G24" s="119"/>
      <c r="H24" s="119"/>
      <c r="I24" s="119"/>
      <c r="J24" s="119"/>
    </row>
    <row r="25" spans="2:14">
      <c r="B25" s="52"/>
      <c r="C25" s="50"/>
      <c r="D25" s="50"/>
      <c r="E25" s="51"/>
    </row>
    <row r="26" spans="2:14">
      <c r="B26" s="30"/>
      <c r="C26" s="50"/>
      <c r="D26" s="50"/>
      <c r="E26" s="51"/>
    </row>
    <row r="27" spans="2:14">
      <c r="B27" s="49"/>
      <c r="C27" s="50"/>
      <c r="D27" s="50"/>
      <c r="E27" s="51"/>
    </row>
    <row r="28" spans="2:14">
      <c r="B28" s="32"/>
      <c r="C28" s="32"/>
      <c r="D28" s="32"/>
      <c r="E28" s="32"/>
    </row>
    <row r="29" spans="2:14">
      <c r="B29" s="32"/>
      <c r="C29" s="32"/>
      <c r="D29" s="32"/>
      <c r="E29" s="32"/>
    </row>
    <row r="30" spans="2:14">
      <c r="B30" s="32"/>
      <c r="C30" s="32"/>
      <c r="D30" s="32"/>
      <c r="E30" s="32"/>
    </row>
    <row r="31" spans="2:14">
      <c r="B31" s="32"/>
      <c r="C31" s="32"/>
      <c r="D31" s="32"/>
      <c r="E31" s="32"/>
    </row>
    <row r="32" spans="2:14">
      <c r="B32" s="32"/>
      <c r="C32" s="32"/>
      <c r="D32" s="32"/>
      <c r="E32" s="32"/>
    </row>
    <row r="33" spans="2:5">
      <c r="B33" s="32"/>
      <c r="C33" s="32"/>
      <c r="D33" s="32"/>
      <c r="E33" s="32"/>
    </row>
    <row r="34" spans="2:5">
      <c r="B34" s="32"/>
      <c r="C34" s="32"/>
      <c r="D34" s="32"/>
      <c r="E34" s="32"/>
    </row>
    <row r="35" spans="2:5">
      <c r="B35" s="32"/>
      <c r="C35" s="32"/>
      <c r="D35" s="32"/>
      <c r="E35" s="32"/>
    </row>
    <row r="36" spans="2:5">
      <c r="B36" s="32"/>
      <c r="C36" s="32"/>
      <c r="D36" s="32"/>
      <c r="E36" s="32"/>
    </row>
    <row r="37" spans="2:5">
      <c r="B37" s="32"/>
      <c r="C37" s="32"/>
      <c r="D37" s="32"/>
      <c r="E37" s="32"/>
    </row>
    <row r="38" spans="2:5">
      <c r="B38" s="32"/>
      <c r="C38" s="32"/>
      <c r="D38" s="32"/>
      <c r="E38" s="32"/>
    </row>
    <row r="39" spans="2:5">
      <c r="B39" s="32"/>
      <c r="C39" s="32"/>
      <c r="D39" s="32"/>
      <c r="E39" s="32"/>
    </row>
    <row r="40" spans="2:5">
      <c r="B40" s="32"/>
      <c r="C40" s="32"/>
      <c r="D40" s="32"/>
      <c r="E40" s="32"/>
    </row>
    <row r="41" spans="2:5">
      <c r="B41" s="32"/>
      <c r="C41" s="32"/>
      <c r="D41" s="32"/>
      <c r="E41" s="32"/>
    </row>
    <row r="42" spans="2:5">
      <c r="B42" s="32"/>
      <c r="C42" s="32"/>
      <c r="D42" s="32"/>
      <c r="E42" s="32"/>
    </row>
    <row r="43" spans="2:5">
      <c r="B43" s="32"/>
      <c r="C43" s="32"/>
      <c r="D43" s="32"/>
      <c r="E43" s="32"/>
    </row>
    <row r="44" spans="2:5">
      <c r="B44" s="32"/>
      <c r="C44" s="32"/>
      <c r="D44" s="32"/>
      <c r="E44" s="32"/>
    </row>
    <row r="45" spans="2:5">
      <c r="B45" s="32"/>
      <c r="C45" s="32"/>
      <c r="D45" s="32"/>
      <c r="E45" s="32"/>
    </row>
    <row r="46" spans="2:5">
      <c r="B46" s="32"/>
      <c r="C46" s="32"/>
      <c r="D46" s="32"/>
      <c r="E46" s="32"/>
    </row>
    <row r="47" spans="2:5">
      <c r="B47" s="32"/>
      <c r="C47" s="32"/>
      <c r="D47" s="32"/>
      <c r="E47" s="32"/>
    </row>
    <row r="48" spans="2:5">
      <c r="B48" s="32"/>
      <c r="C48" s="32"/>
      <c r="D48" s="32"/>
      <c r="E48" s="32"/>
    </row>
    <row r="49" spans="2:5">
      <c r="B49" s="32"/>
      <c r="C49" s="32"/>
      <c r="D49" s="32"/>
      <c r="E49" s="32"/>
    </row>
    <row r="50" spans="2:5">
      <c r="B50" s="32"/>
      <c r="C50" s="32"/>
      <c r="D50" s="32"/>
      <c r="E50" s="32"/>
    </row>
    <row r="51" spans="2:5">
      <c r="B51" s="32"/>
      <c r="C51" s="32"/>
      <c r="D51" s="32"/>
      <c r="E51" s="32"/>
    </row>
    <row r="52" spans="2:5">
      <c r="B52" s="32"/>
      <c r="C52" s="32"/>
      <c r="D52" s="32"/>
      <c r="E52" s="32"/>
    </row>
    <row r="53" spans="2:5">
      <c r="B53" s="32"/>
      <c r="C53" s="32"/>
      <c r="D53" s="32"/>
      <c r="E53" s="32"/>
    </row>
    <row r="54" spans="2:5">
      <c r="B54" s="32"/>
      <c r="C54" s="32"/>
      <c r="D54" s="32"/>
      <c r="E54" s="32"/>
    </row>
    <row r="55" spans="2:5">
      <c r="B55" s="32"/>
      <c r="C55" s="32"/>
      <c r="D55" s="32"/>
      <c r="E55" s="32"/>
    </row>
    <row r="56" spans="2:5">
      <c r="B56" s="32"/>
      <c r="C56" s="32"/>
      <c r="D56" s="32"/>
      <c r="E56" s="32"/>
    </row>
    <row r="57" spans="2:5">
      <c r="B57" s="32"/>
      <c r="C57" s="32"/>
      <c r="D57" s="32"/>
      <c r="E57" s="32"/>
    </row>
    <row r="58" spans="2:5">
      <c r="B58" s="32"/>
      <c r="C58" s="32"/>
      <c r="D58" s="32"/>
      <c r="E58" s="32"/>
    </row>
    <row r="59" spans="2:5">
      <c r="B59" s="32"/>
      <c r="C59" s="32"/>
      <c r="D59" s="32"/>
      <c r="E59" s="32"/>
    </row>
    <row r="60" spans="2:5">
      <c r="B60" s="32"/>
      <c r="C60" s="32"/>
      <c r="D60" s="32"/>
      <c r="E60" s="32"/>
    </row>
    <row r="61" spans="2:5">
      <c r="B61" s="32"/>
      <c r="C61" s="32"/>
      <c r="D61" s="32"/>
      <c r="E61" s="32"/>
    </row>
    <row r="62" spans="2:5">
      <c r="B62" s="32"/>
      <c r="C62" s="32"/>
      <c r="D62" s="32"/>
      <c r="E62" s="32"/>
    </row>
    <row r="63" spans="2:5">
      <c r="B63" s="32"/>
      <c r="C63" s="32"/>
      <c r="D63" s="32"/>
      <c r="E63" s="32"/>
    </row>
    <row r="64" spans="2:5">
      <c r="B64" s="32"/>
      <c r="C64" s="32"/>
      <c r="D64" s="32"/>
      <c r="E64" s="32"/>
    </row>
    <row r="65" spans="2:5">
      <c r="B65" s="32"/>
      <c r="C65" s="32"/>
      <c r="D65" s="32"/>
      <c r="E65" s="32"/>
    </row>
    <row r="66" spans="2:5">
      <c r="B66" s="32"/>
      <c r="C66" s="32"/>
      <c r="D66" s="32"/>
      <c r="E66" s="32"/>
    </row>
    <row r="67" spans="2:5">
      <c r="B67" s="32"/>
      <c r="C67" s="32"/>
      <c r="D67" s="32"/>
      <c r="E67" s="32"/>
    </row>
    <row r="68" spans="2:5">
      <c r="B68" s="32"/>
      <c r="C68" s="32"/>
      <c r="D68" s="32"/>
      <c r="E68" s="32"/>
    </row>
    <row r="69" spans="2:5">
      <c r="B69" s="32"/>
      <c r="C69" s="32"/>
      <c r="D69" s="32"/>
      <c r="E69" s="32"/>
    </row>
    <row r="70" spans="2:5">
      <c r="B70" s="32"/>
      <c r="C70" s="32"/>
      <c r="D70" s="32"/>
      <c r="E70" s="32"/>
    </row>
    <row r="71" spans="2:5">
      <c r="B71" s="32"/>
      <c r="C71" s="32"/>
      <c r="D71" s="32"/>
      <c r="E71" s="32"/>
    </row>
    <row r="72" spans="2:5">
      <c r="B72" s="32"/>
      <c r="C72" s="32"/>
      <c r="D72" s="32"/>
      <c r="E72" s="32"/>
    </row>
    <row r="73" spans="2:5">
      <c r="B73" s="32"/>
      <c r="C73" s="32"/>
      <c r="D73" s="32"/>
      <c r="E73" s="32"/>
    </row>
    <row r="74" spans="2:5">
      <c r="B74" s="32"/>
      <c r="C74" s="32"/>
      <c r="D74" s="32"/>
      <c r="E74" s="32"/>
    </row>
    <row r="75" spans="2:5">
      <c r="B75" s="32"/>
      <c r="C75" s="32"/>
      <c r="D75" s="32"/>
      <c r="E75" s="32"/>
    </row>
    <row r="76" spans="2:5">
      <c r="B76" s="32"/>
      <c r="C76" s="32"/>
      <c r="D76" s="32"/>
      <c r="E76" s="32"/>
    </row>
    <row r="77" spans="2:5">
      <c r="B77" s="32"/>
      <c r="C77" s="32"/>
      <c r="D77" s="32"/>
      <c r="E77" s="32"/>
    </row>
    <row r="78" spans="2:5">
      <c r="B78" s="32"/>
      <c r="C78" s="32"/>
      <c r="D78" s="32"/>
      <c r="E78" s="32"/>
    </row>
    <row r="79" spans="2:5">
      <c r="B79" s="32"/>
      <c r="C79" s="32"/>
      <c r="D79" s="32"/>
      <c r="E79" s="32"/>
    </row>
    <row r="80" spans="2:5">
      <c r="B80" s="32"/>
      <c r="C80" s="32"/>
      <c r="D80" s="32"/>
      <c r="E80" s="32"/>
    </row>
    <row r="81" spans="2:5">
      <c r="B81" s="32"/>
      <c r="C81" s="32"/>
      <c r="D81" s="32"/>
      <c r="E81" s="32"/>
    </row>
    <row r="82" spans="2:5">
      <c r="B82" s="32"/>
      <c r="C82" s="32"/>
      <c r="D82" s="32"/>
      <c r="E82" s="32"/>
    </row>
    <row r="83" spans="2:5">
      <c r="B83" s="32"/>
      <c r="C83" s="32"/>
      <c r="D83" s="32"/>
      <c r="E83" s="32"/>
    </row>
    <row r="84" spans="2:5">
      <c r="B84" s="32"/>
      <c r="C84" s="32"/>
      <c r="D84" s="32"/>
      <c r="E84" s="32"/>
    </row>
    <row r="85" spans="2:5">
      <c r="B85" s="32"/>
      <c r="C85" s="32"/>
      <c r="D85" s="32"/>
      <c r="E85" s="32"/>
    </row>
    <row r="86" spans="2:5">
      <c r="B86" s="32"/>
      <c r="C86" s="32"/>
      <c r="D86" s="32"/>
      <c r="E86" s="32"/>
    </row>
    <row r="87" spans="2:5">
      <c r="B87" s="32"/>
      <c r="C87" s="32"/>
      <c r="D87" s="32"/>
      <c r="E87" s="32"/>
    </row>
    <row r="88" spans="2:5">
      <c r="B88" s="32"/>
      <c r="C88" s="32"/>
      <c r="D88" s="32"/>
      <c r="E88" s="32"/>
    </row>
    <row r="89" spans="2:5">
      <c r="B89" s="32"/>
      <c r="C89" s="32"/>
      <c r="D89" s="32"/>
      <c r="E89" s="32"/>
    </row>
    <row r="90" spans="2:5">
      <c r="B90" s="32"/>
      <c r="C90" s="32"/>
      <c r="D90" s="32"/>
      <c r="E90" s="32"/>
    </row>
    <row r="91" spans="2:5">
      <c r="B91" s="32"/>
      <c r="C91" s="32"/>
      <c r="D91" s="32"/>
      <c r="E91" s="32"/>
    </row>
    <row r="92" spans="2:5">
      <c r="B92" s="32"/>
      <c r="C92" s="32"/>
      <c r="D92" s="32"/>
      <c r="E92" s="32"/>
    </row>
  </sheetData>
  <mergeCells count="14">
    <mergeCell ref="B22:F22"/>
    <mergeCell ref="B24:F24"/>
    <mergeCell ref="B18:B21"/>
    <mergeCell ref="C18:C21"/>
    <mergeCell ref="B1:I1"/>
    <mergeCell ref="F8:F9"/>
    <mergeCell ref="E8:E9"/>
    <mergeCell ref="D8:D9"/>
    <mergeCell ref="C8:C9"/>
    <mergeCell ref="B8:B9"/>
    <mergeCell ref="C14:C17"/>
    <mergeCell ref="B14:B17"/>
    <mergeCell ref="B10:B13"/>
    <mergeCell ref="C10:C13"/>
  </mergeCells>
  <pageMargins left="0.55118110236220497" right="0.196850393700787" top="0.98425196850393704" bottom="0.56000000000000005" header="0.511811023622047" footer="0.511811023622047"/>
  <pageSetup paperSize="9" scale="74" firstPageNumber="169" fitToHeight="0" orientation="portrait" useFirstPageNumber="1" r:id="rId1"/>
  <headerFooter alignWithMargins="0">
    <oddHeader>&amp;CDRAFT</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aie43">
    <tabColor rgb="FFFF0000"/>
  </sheetPr>
  <dimension ref="A1:Z39"/>
  <sheetViews>
    <sheetView topLeftCell="B27" zoomScale="85" zoomScaleNormal="85" workbookViewId="0">
      <selection activeCell="AA21" sqref="AA21"/>
    </sheetView>
  </sheetViews>
  <sheetFormatPr defaultColWidth="9.140625" defaultRowHeight="12.75"/>
  <cols>
    <col min="1" max="1" width="9.140625" style="28"/>
    <col min="2" max="2" width="6.42578125" style="28" customWidth="1"/>
    <col min="3" max="3" width="27" style="28" customWidth="1"/>
    <col min="4" max="4" width="11.85546875" style="28" bestFit="1" customWidth="1"/>
    <col min="5" max="5" width="11" style="28" customWidth="1"/>
    <col min="6" max="7" width="9.7109375" style="28" bestFit="1" customWidth="1"/>
    <col min="8" max="8" width="9.140625" style="28"/>
    <col min="9" max="12" width="0" style="28" hidden="1" customWidth="1"/>
    <col min="13" max="16" width="9.140625" style="28"/>
    <col min="17" max="17" width="4.140625" style="28" customWidth="1"/>
    <col min="18" max="16384" width="9.140625" style="28"/>
  </cols>
  <sheetData>
    <row r="1" spans="1:12" ht="36.75" customHeight="1">
      <c r="A1" s="635"/>
      <c r="B1" s="1736" t="s">
        <v>454</v>
      </c>
      <c r="C1" s="1736"/>
      <c r="D1" s="1736"/>
      <c r="E1" s="1736"/>
      <c r="F1" s="1736"/>
      <c r="G1" s="1736"/>
      <c r="H1" s="635"/>
    </row>
    <row r="3" spans="1:12" ht="39" customHeight="1">
      <c r="A3" s="29"/>
      <c r="B3" s="1853" t="s">
        <v>1036</v>
      </c>
      <c r="C3" s="1853"/>
      <c r="D3" s="1853"/>
      <c r="E3" s="1853"/>
      <c r="F3" s="1853"/>
      <c r="G3" s="1853"/>
      <c r="H3" s="29"/>
    </row>
    <row r="4" spans="1:12">
      <c r="C4" s="595"/>
      <c r="D4" s="595"/>
      <c r="E4" s="595"/>
      <c r="F4" s="595"/>
      <c r="G4" s="595"/>
      <c r="H4" s="595"/>
    </row>
    <row r="6" spans="1:12">
      <c r="B6" s="1850" t="s">
        <v>17</v>
      </c>
      <c r="C6" s="1849" t="s">
        <v>581</v>
      </c>
      <c r="D6" s="1849" t="s">
        <v>735</v>
      </c>
      <c r="E6" s="1849"/>
      <c r="F6" s="1849"/>
      <c r="G6" s="1849"/>
    </row>
    <row r="7" spans="1:12" ht="14.25" customHeight="1">
      <c r="B7" s="1850"/>
      <c r="C7" s="1849"/>
      <c r="D7" s="777" t="s">
        <v>5</v>
      </c>
      <c r="E7" s="777" t="s">
        <v>6</v>
      </c>
      <c r="F7" s="777" t="s">
        <v>1048</v>
      </c>
      <c r="G7" s="777" t="s">
        <v>2688</v>
      </c>
    </row>
    <row r="8" spans="1:12" ht="14.25">
      <c r="B8" s="1851" t="s">
        <v>2602</v>
      </c>
      <c r="C8" s="1851"/>
      <c r="D8" s="1851"/>
      <c r="E8" s="1851"/>
      <c r="F8" s="1851"/>
      <c r="G8" s="1851"/>
    </row>
    <row r="9" spans="1:12" ht="15">
      <c r="B9" s="347">
        <v>1</v>
      </c>
      <c r="C9" s="778" t="s">
        <v>2606</v>
      </c>
      <c r="D9" s="734" t="s">
        <v>302</v>
      </c>
      <c r="E9" s="734" t="s">
        <v>302</v>
      </c>
      <c r="F9" s="734" t="s">
        <v>302</v>
      </c>
      <c r="G9" s="734" t="s">
        <v>302</v>
      </c>
    </row>
    <row r="10" spans="1:12" ht="15">
      <c r="B10" s="347"/>
      <c r="C10" s="778"/>
      <c r="D10" s="1849" t="s">
        <v>2448</v>
      </c>
      <c r="E10" s="1849"/>
      <c r="F10" s="1849"/>
      <c r="G10" s="1849"/>
    </row>
    <row r="11" spans="1:12" ht="15.75">
      <c r="B11" s="347">
        <v>2</v>
      </c>
      <c r="C11" s="778" t="s">
        <v>2607</v>
      </c>
      <c r="D11" s="734" t="s">
        <v>302</v>
      </c>
      <c r="E11" s="734" t="s">
        <v>302</v>
      </c>
      <c r="F11" s="734" t="s">
        <v>302</v>
      </c>
      <c r="G11" s="734" t="s">
        <v>302</v>
      </c>
      <c r="I11" s="730"/>
    </row>
    <row r="12" spans="1:12" ht="30">
      <c r="B12" s="347">
        <v>3</v>
      </c>
      <c r="C12" s="779" t="s">
        <v>1034</v>
      </c>
      <c r="D12" s="780">
        <v>2.4277456647398843</v>
      </c>
      <c r="E12" s="780">
        <v>2.6705202312138727</v>
      </c>
      <c r="F12" s="781">
        <v>2.9375722543352603</v>
      </c>
      <c r="G12" s="781" t="s">
        <v>302</v>
      </c>
      <c r="I12" s="732">
        <v>10500</v>
      </c>
      <c r="J12" s="731">
        <v>11550</v>
      </c>
      <c r="K12" s="731">
        <v>12705</v>
      </c>
      <c r="L12" s="731"/>
    </row>
    <row r="13" spans="1:12" ht="30">
      <c r="B13" s="347">
        <v>4</v>
      </c>
      <c r="C13" s="779" t="s">
        <v>2609</v>
      </c>
      <c r="D13" s="780">
        <v>2.0809248554913293</v>
      </c>
      <c r="E13" s="780">
        <v>2.2890173410404624</v>
      </c>
      <c r="F13" s="780" t="s">
        <v>302</v>
      </c>
      <c r="G13" s="780" t="s">
        <v>302</v>
      </c>
      <c r="I13" s="732">
        <v>9000</v>
      </c>
      <c r="J13" s="732">
        <v>9900</v>
      </c>
      <c r="K13" s="732"/>
      <c r="L13" s="732"/>
    </row>
    <row r="14" spans="1:12" ht="30">
      <c r="B14" s="347">
        <v>5</v>
      </c>
      <c r="C14" s="779" t="s">
        <v>2610</v>
      </c>
      <c r="D14" s="780">
        <v>2.1965317919075145</v>
      </c>
      <c r="E14" s="780">
        <v>2.4161849710982657</v>
      </c>
      <c r="F14" s="780">
        <v>2.6578034682080927</v>
      </c>
      <c r="G14" s="780" t="s">
        <v>302</v>
      </c>
      <c r="I14" s="732">
        <v>9500</v>
      </c>
      <c r="J14" s="732">
        <v>10450</v>
      </c>
      <c r="K14" s="732">
        <v>11495</v>
      </c>
      <c r="L14" s="732"/>
    </row>
    <row r="15" spans="1:12" ht="30.75" customHeight="1">
      <c r="B15" s="347">
        <v>6</v>
      </c>
      <c r="C15" s="779" t="s">
        <v>1035</v>
      </c>
      <c r="D15" s="780">
        <v>2.3121387283236996</v>
      </c>
      <c r="E15" s="780">
        <v>2.5433526011560694</v>
      </c>
      <c r="F15" s="780">
        <v>2.7976878612716765</v>
      </c>
      <c r="G15" s="780" t="s">
        <v>302</v>
      </c>
      <c r="I15" s="732">
        <v>10000</v>
      </c>
      <c r="J15" s="732">
        <v>11000</v>
      </c>
      <c r="K15" s="732">
        <v>12100</v>
      </c>
      <c r="L15" s="732"/>
    </row>
    <row r="16" spans="1:12" ht="15" customHeight="1">
      <c r="B16" s="1852" t="s">
        <v>2603</v>
      </c>
      <c r="C16" s="1852"/>
      <c r="D16" s="1852"/>
      <c r="E16" s="1852"/>
      <c r="F16" s="1852"/>
      <c r="G16" s="1852"/>
      <c r="I16" s="733"/>
      <c r="J16" s="731"/>
      <c r="K16" s="731"/>
      <c r="L16" s="731"/>
    </row>
    <row r="17" spans="2:26" ht="15.75">
      <c r="B17" s="347">
        <v>7</v>
      </c>
      <c r="C17" s="779" t="s">
        <v>2608</v>
      </c>
      <c r="D17" s="780" t="s">
        <v>302</v>
      </c>
      <c r="E17" s="780" t="s">
        <v>302</v>
      </c>
      <c r="F17" s="780">
        <v>4.6500000000000004</v>
      </c>
      <c r="G17" s="780" t="s">
        <v>302</v>
      </c>
      <c r="I17" s="732"/>
      <c r="J17" s="732"/>
      <c r="K17" s="732">
        <v>19000</v>
      </c>
      <c r="L17" s="732"/>
    </row>
    <row r="18" spans="2:26" ht="15.75">
      <c r="B18" s="347">
        <v>8</v>
      </c>
      <c r="C18" s="779" t="s">
        <v>2607</v>
      </c>
      <c r="D18" s="780" t="s">
        <v>302</v>
      </c>
      <c r="E18" s="780" t="s">
        <v>302</v>
      </c>
      <c r="F18" s="780" t="s">
        <v>302</v>
      </c>
      <c r="G18" s="780" t="s">
        <v>302</v>
      </c>
      <c r="I18" s="732"/>
      <c r="J18" s="732"/>
      <c r="K18" s="732"/>
      <c r="L18" s="732"/>
    </row>
    <row r="19" spans="2:26" ht="30">
      <c r="B19" s="347">
        <v>9</v>
      </c>
      <c r="C19" s="779" t="s">
        <v>1034</v>
      </c>
      <c r="D19" s="780">
        <v>2.5895953757225434</v>
      </c>
      <c r="E19" s="780">
        <v>2.8485549132947976</v>
      </c>
      <c r="F19" s="781">
        <v>3.2</v>
      </c>
      <c r="G19" s="781">
        <v>3.7</v>
      </c>
      <c r="I19" s="732">
        <v>11200</v>
      </c>
      <c r="J19" s="731">
        <v>12320</v>
      </c>
      <c r="K19" s="731">
        <v>13552</v>
      </c>
      <c r="L19" s="731">
        <v>14907</v>
      </c>
    </row>
    <row r="20" spans="2:26" ht="30">
      <c r="B20" s="347">
        <v>10</v>
      </c>
      <c r="C20" s="779" t="s">
        <v>2609</v>
      </c>
      <c r="D20" s="780">
        <v>2.2658959537572256</v>
      </c>
      <c r="E20" s="780">
        <v>2.4924855491329478</v>
      </c>
      <c r="F20" s="780">
        <v>2.7417341040462428</v>
      </c>
      <c r="G20" s="780" t="s">
        <v>302</v>
      </c>
      <c r="I20" s="732">
        <v>9800</v>
      </c>
      <c r="J20" s="732">
        <v>10780</v>
      </c>
      <c r="K20" s="732">
        <v>11858</v>
      </c>
      <c r="L20" s="732"/>
    </row>
    <row r="21" spans="2:26" ht="30">
      <c r="B21" s="347">
        <v>11</v>
      </c>
      <c r="C21" s="779" t="s">
        <v>2610</v>
      </c>
      <c r="D21" s="780">
        <v>2.3815028901734103</v>
      </c>
      <c r="E21" s="780">
        <v>2.6196531791907516</v>
      </c>
      <c r="F21" s="780">
        <v>2.8816184971098266</v>
      </c>
      <c r="G21" s="780">
        <v>3.1697109826589593</v>
      </c>
      <c r="I21" s="732">
        <v>10300</v>
      </c>
      <c r="J21" s="732">
        <v>11330</v>
      </c>
      <c r="K21" s="732">
        <v>12463</v>
      </c>
      <c r="L21" s="732">
        <v>13709</v>
      </c>
    </row>
    <row r="22" spans="2:26" ht="30.75" customHeight="1">
      <c r="B22" s="347">
        <v>12</v>
      </c>
      <c r="C22" s="779" t="s">
        <v>1035</v>
      </c>
      <c r="D22" s="780">
        <v>2.4277456647398843</v>
      </c>
      <c r="E22" s="780">
        <v>2.6705202312138727</v>
      </c>
      <c r="F22" s="780">
        <v>2.9375722543352603</v>
      </c>
      <c r="G22" s="780">
        <v>3.2314450867052025</v>
      </c>
      <c r="I22" s="732">
        <v>10500</v>
      </c>
      <c r="J22" s="732">
        <v>11550</v>
      </c>
      <c r="K22" s="732">
        <v>12705</v>
      </c>
      <c r="L22" s="732">
        <v>13976</v>
      </c>
    </row>
    <row r="23" spans="2:26" ht="15" customHeight="1">
      <c r="B23" s="1852" t="s">
        <v>2604</v>
      </c>
      <c r="C23" s="1852"/>
      <c r="D23" s="1852"/>
      <c r="E23" s="1852"/>
      <c r="F23" s="1852"/>
      <c r="G23" s="1852"/>
      <c r="I23" s="733"/>
      <c r="J23" s="731"/>
      <c r="K23" s="731"/>
      <c r="L23" s="731"/>
    </row>
    <row r="24" spans="2:26" ht="15.75">
      <c r="B24" s="347">
        <v>13</v>
      </c>
      <c r="C24" s="779" t="s">
        <v>2608</v>
      </c>
      <c r="D24" s="780" t="s">
        <v>302</v>
      </c>
      <c r="E24" s="780" t="s">
        <v>302</v>
      </c>
      <c r="F24" s="780">
        <v>5.78</v>
      </c>
      <c r="G24" s="780">
        <v>6.65</v>
      </c>
      <c r="I24" s="732"/>
      <c r="J24" s="732"/>
      <c r="K24" s="732">
        <v>23700</v>
      </c>
      <c r="L24" s="732">
        <v>27255</v>
      </c>
      <c r="R24" s="988"/>
      <c r="S24" s="988"/>
      <c r="T24" s="988"/>
      <c r="U24" s="988"/>
      <c r="W24" s="988"/>
      <c r="X24" s="988"/>
      <c r="Y24" s="988"/>
      <c r="Z24" s="988"/>
    </row>
    <row r="25" spans="2:26" ht="15.75">
      <c r="B25" s="347">
        <v>14</v>
      </c>
      <c r="C25" s="779" t="s">
        <v>2607</v>
      </c>
      <c r="D25" s="780" t="s">
        <v>302</v>
      </c>
      <c r="E25" s="780" t="s">
        <v>302</v>
      </c>
      <c r="F25" s="780">
        <v>4.7749999999999995</v>
      </c>
      <c r="G25" s="780">
        <v>5.45</v>
      </c>
      <c r="I25" s="732"/>
      <c r="J25" s="732"/>
      <c r="K25" s="732">
        <v>18500</v>
      </c>
      <c r="L25" s="732">
        <v>21275</v>
      </c>
      <c r="R25" s="988"/>
      <c r="S25" s="988"/>
      <c r="T25" s="988"/>
      <c r="U25" s="988"/>
      <c r="W25" s="988"/>
      <c r="X25" s="988"/>
      <c r="Y25" s="988"/>
      <c r="Z25" s="988"/>
    </row>
    <row r="26" spans="2:26" ht="30">
      <c r="B26" s="347">
        <v>15</v>
      </c>
      <c r="C26" s="779" t="s">
        <v>1034</v>
      </c>
      <c r="D26" s="780">
        <v>3.55</v>
      </c>
      <c r="E26" s="780">
        <v>3.98</v>
      </c>
      <c r="F26" s="780">
        <v>4.66</v>
      </c>
      <c r="G26" s="781">
        <v>5</v>
      </c>
      <c r="I26" s="732">
        <v>13200</v>
      </c>
      <c r="J26" s="731">
        <v>15180</v>
      </c>
      <c r="K26" s="731">
        <v>17457</v>
      </c>
      <c r="L26" s="731">
        <v>20076</v>
      </c>
      <c r="R26" s="988"/>
      <c r="S26" s="988"/>
      <c r="T26" s="988"/>
      <c r="U26" s="988"/>
      <c r="W26" s="988"/>
      <c r="X26" s="988"/>
      <c r="Y26" s="988"/>
      <c r="Z26" s="988"/>
    </row>
    <row r="27" spans="2:26" ht="30">
      <c r="B27" s="347">
        <v>16</v>
      </c>
      <c r="C27" s="779" t="s">
        <v>2609</v>
      </c>
      <c r="D27" s="780">
        <v>2.7277456647398841</v>
      </c>
      <c r="E27" s="780">
        <v>3.0519075144508667</v>
      </c>
      <c r="F27" s="780">
        <v>3.4806358381502891</v>
      </c>
      <c r="G27" s="780">
        <v>4.0999999999999996</v>
      </c>
      <c r="I27" s="732">
        <v>10500</v>
      </c>
      <c r="J27" s="732">
        <v>12075</v>
      </c>
      <c r="K27" s="732">
        <v>13886</v>
      </c>
      <c r="L27" s="732">
        <v>15969</v>
      </c>
      <c r="R27" s="988"/>
      <c r="S27" s="988"/>
      <c r="T27" s="988"/>
      <c r="U27" s="988"/>
      <c r="W27" s="988"/>
      <c r="X27" s="988"/>
      <c r="Y27" s="988"/>
      <c r="Z27" s="988"/>
    </row>
    <row r="28" spans="2:26" ht="30">
      <c r="B28" s="347">
        <v>17</v>
      </c>
      <c r="C28" s="779" t="s">
        <v>2610</v>
      </c>
      <c r="D28" s="780">
        <v>2.8221098265895956</v>
      </c>
      <c r="E28" s="780">
        <v>3.1616763005780348</v>
      </c>
      <c r="F28" s="780">
        <v>3.5574277456647398</v>
      </c>
      <c r="G28" s="780">
        <v>4.2350000000000003</v>
      </c>
      <c r="I28" s="732">
        <v>10800</v>
      </c>
      <c r="J28" s="732">
        <v>12420</v>
      </c>
      <c r="K28" s="732">
        <v>14283</v>
      </c>
      <c r="L28" s="732">
        <v>16425</v>
      </c>
      <c r="R28" s="988"/>
      <c r="S28" s="988"/>
      <c r="T28" s="988"/>
      <c r="U28" s="988"/>
      <c r="W28" s="988"/>
      <c r="X28" s="988"/>
      <c r="Y28" s="988"/>
      <c r="Z28" s="988"/>
    </row>
    <row r="29" spans="2:26" ht="30.75" customHeight="1">
      <c r="B29" s="347">
        <v>18</v>
      </c>
      <c r="C29" s="779" t="s">
        <v>1035</v>
      </c>
      <c r="D29" s="780">
        <v>3.24</v>
      </c>
      <c r="E29" s="780">
        <v>3.7236994219653177</v>
      </c>
      <c r="F29" s="780">
        <v>4.3236965317919074</v>
      </c>
      <c r="G29" s="780">
        <v>4.6050000000000004</v>
      </c>
      <c r="I29" s="732">
        <v>12500</v>
      </c>
      <c r="J29" s="732">
        <v>14375</v>
      </c>
      <c r="K29" s="732">
        <v>16531</v>
      </c>
      <c r="L29" s="732">
        <v>19011</v>
      </c>
      <c r="R29" s="988"/>
      <c r="S29" s="988"/>
      <c r="T29" s="988"/>
      <c r="U29" s="988"/>
      <c r="W29" s="988"/>
      <c r="X29" s="988"/>
      <c r="Y29" s="988"/>
      <c r="Z29" s="988"/>
    </row>
    <row r="30" spans="2:26" ht="15">
      <c r="B30" s="1852" t="s">
        <v>2605</v>
      </c>
      <c r="C30" s="1852"/>
      <c r="D30" s="1852"/>
      <c r="E30" s="1852"/>
      <c r="F30" s="1852"/>
      <c r="G30" s="1852"/>
      <c r="I30" s="733"/>
      <c r="J30" s="731"/>
      <c r="K30" s="731"/>
      <c r="L30" s="731"/>
      <c r="W30" s="988"/>
      <c r="X30" s="988"/>
      <c r="Y30" s="988"/>
      <c r="Z30" s="988"/>
    </row>
    <row r="31" spans="2:26" ht="15.75">
      <c r="B31" s="347">
        <v>19</v>
      </c>
      <c r="C31" s="779" t="s">
        <v>2608</v>
      </c>
      <c r="D31" s="780" t="s">
        <v>302</v>
      </c>
      <c r="E31" s="780" t="s">
        <v>302</v>
      </c>
      <c r="F31" s="781">
        <v>6.7</v>
      </c>
      <c r="G31" s="781">
        <v>7.3919075144508675</v>
      </c>
      <c r="I31" s="732"/>
      <c r="J31" s="731"/>
      <c r="K31" s="731">
        <v>27800</v>
      </c>
      <c r="L31" s="731">
        <v>31970</v>
      </c>
      <c r="R31" s="988"/>
      <c r="S31" s="988"/>
      <c r="T31" s="988"/>
      <c r="U31" s="988"/>
      <c r="W31" s="988"/>
      <c r="X31" s="988"/>
      <c r="Y31" s="988"/>
      <c r="Z31" s="988"/>
    </row>
    <row r="32" spans="2:26" ht="15.75">
      <c r="B32" s="347">
        <v>20</v>
      </c>
      <c r="C32" s="779" t="s">
        <v>2607</v>
      </c>
      <c r="D32" s="780" t="s">
        <v>302</v>
      </c>
      <c r="E32" s="780" t="s">
        <v>302</v>
      </c>
      <c r="F32" s="781">
        <v>5.33</v>
      </c>
      <c r="G32" s="781">
        <v>5.9</v>
      </c>
      <c r="I32" s="732"/>
      <c r="J32" s="731"/>
      <c r="K32" s="731">
        <v>21500</v>
      </c>
      <c r="L32" s="731">
        <v>24725</v>
      </c>
      <c r="R32" s="988"/>
      <c r="S32" s="988"/>
      <c r="T32" s="988"/>
      <c r="U32" s="988"/>
      <c r="W32" s="988"/>
      <c r="X32" s="988"/>
      <c r="Y32" s="988"/>
      <c r="Z32" s="988"/>
    </row>
    <row r="33" spans="2:26" ht="30">
      <c r="B33" s="347">
        <v>21</v>
      </c>
      <c r="C33" s="779" t="s">
        <v>1034</v>
      </c>
      <c r="D33" s="780">
        <v>4.3</v>
      </c>
      <c r="E33" s="780">
        <v>4.91</v>
      </c>
      <c r="F33" s="781">
        <v>5.24</v>
      </c>
      <c r="G33" s="781">
        <v>5.8</v>
      </c>
      <c r="I33" s="732">
        <v>15200</v>
      </c>
      <c r="J33" s="731">
        <v>17480</v>
      </c>
      <c r="K33" s="731">
        <v>20102</v>
      </c>
      <c r="L33" s="731">
        <v>23117</v>
      </c>
      <c r="R33" s="988"/>
      <c r="S33" s="988"/>
      <c r="T33" s="988"/>
      <c r="U33" s="988"/>
      <c r="W33" s="988"/>
      <c r="X33" s="988"/>
      <c r="Y33" s="988"/>
      <c r="Z33" s="988"/>
    </row>
    <row r="34" spans="2:26" ht="30">
      <c r="B34" s="347">
        <v>22</v>
      </c>
      <c r="C34" s="779" t="s">
        <v>2609</v>
      </c>
      <c r="D34" s="780">
        <v>3.33</v>
      </c>
      <c r="E34" s="780">
        <v>3.65</v>
      </c>
      <c r="F34" s="781">
        <v>4.125</v>
      </c>
      <c r="G34" s="781">
        <v>4.51</v>
      </c>
      <c r="I34" s="732">
        <v>12500</v>
      </c>
      <c r="J34" s="731">
        <v>14375</v>
      </c>
      <c r="K34" s="731">
        <v>16531</v>
      </c>
      <c r="L34" s="731">
        <v>19011</v>
      </c>
      <c r="R34" s="988"/>
      <c r="S34" s="988"/>
      <c r="T34" s="988"/>
      <c r="U34" s="988"/>
      <c r="W34" s="988"/>
      <c r="X34" s="988"/>
      <c r="Y34" s="988"/>
      <c r="Z34" s="988"/>
    </row>
    <row r="35" spans="2:26" ht="30">
      <c r="B35" s="347">
        <v>23</v>
      </c>
      <c r="C35" s="779" t="s">
        <v>2610</v>
      </c>
      <c r="D35" s="780">
        <v>3.2</v>
      </c>
      <c r="E35" s="780">
        <v>3.79</v>
      </c>
      <c r="F35" s="781">
        <v>4.1900000000000004</v>
      </c>
      <c r="G35" s="781">
        <v>4.6580000000000004</v>
      </c>
      <c r="I35" s="732">
        <v>12700</v>
      </c>
      <c r="J35" s="731">
        <v>14605</v>
      </c>
      <c r="K35" s="731">
        <v>16796</v>
      </c>
      <c r="L35" s="731">
        <v>19315</v>
      </c>
      <c r="R35" s="988"/>
      <c r="S35" s="988"/>
      <c r="T35" s="988"/>
      <c r="U35" s="988"/>
      <c r="W35" s="988"/>
      <c r="X35" s="988"/>
      <c r="Y35" s="988"/>
      <c r="Z35" s="988"/>
    </row>
    <row r="36" spans="2:26" ht="30">
      <c r="B36" s="347">
        <v>24</v>
      </c>
      <c r="C36" s="779" t="s">
        <v>1035</v>
      </c>
      <c r="D36" s="780">
        <v>3.74</v>
      </c>
      <c r="E36" s="780">
        <v>4.2886705202312143</v>
      </c>
      <c r="F36" s="781">
        <v>4.8950289017341042</v>
      </c>
      <c r="G36" s="781">
        <v>5.51</v>
      </c>
      <c r="I36" s="732">
        <v>14700</v>
      </c>
      <c r="J36" s="731">
        <v>16905</v>
      </c>
      <c r="K36" s="731">
        <v>19441</v>
      </c>
      <c r="L36" s="731">
        <v>22357</v>
      </c>
      <c r="R36" s="988"/>
      <c r="S36" s="988"/>
      <c r="T36" s="988"/>
      <c r="U36" s="988"/>
      <c r="W36" s="988"/>
      <c r="X36" s="988"/>
      <c r="Y36" s="988"/>
      <c r="Z36" s="988"/>
    </row>
    <row r="37" spans="2:26">
      <c r="B37" s="28" t="s">
        <v>12</v>
      </c>
    </row>
    <row r="38" spans="2:26" ht="33" customHeight="1">
      <c r="B38" s="1226" t="s">
        <v>2686</v>
      </c>
      <c r="C38" s="1226"/>
      <c r="D38" s="1226"/>
      <c r="E38" s="1226"/>
      <c r="F38" s="1226"/>
      <c r="G38" s="1226"/>
      <c r="H38" s="32"/>
    </row>
    <row r="39" spans="2:26" ht="39.6" customHeight="1">
      <c r="B39" s="1226" t="s">
        <v>2687</v>
      </c>
      <c r="C39" s="1226"/>
      <c r="D39" s="1226"/>
      <c r="E39" s="1226"/>
      <c r="F39" s="1226"/>
      <c r="G39" s="1226"/>
      <c r="H39" s="150"/>
    </row>
  </sheetData>
  <mergeCells count="12">
    <mergeCell ref="B39:G39"/>
    <mergeCell ref="B16:G16"/>
    <mergeCell ref="B23:G23"/>
    <mergeCell ref="B30:G30"/>
    <mergeCell ref="B3:G3"/>
    <mergeCell ref="B38:G38"/>
    <mergeCell ref="B1:G1"/>
    <mergeCell ref="D6:G6"/>
    <mergeCell ref="D10:G10"/>
    <mergeCell ref="C6:C7"/>
    <mergeCell ref="B6:B7"/>
    <mergeCell ref="B8:G8"/>
  </mergeCells>
  <phoneticPr fontId="71" type="noConversion"/>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aie44">
    <tabColor rgb="FF00B050"/>
  </sheetPr>
  <dimension ref="A2:H195"/>
  <sheetViews>
    <sheetView zoomScaleNormal="100" workbookViewId="0">
      <selection activeCell="J16" sqref="J16"/>
    </sheetView>
  </sheetViews>
  <sheetFormatPr defaultColWidth="5.28515625" defaultRowHeight="12.75"/>
  <cols>
    <col min="1" max="1" width="5.28515625" style="9"/>
    <col min="2" max="2" width="5.28515625" style="9" customWidth="1"/>
    <col min="3" max="3" width="58.5703125" style="9" customWidth="1"/>
    <col min="4" max="4" width="6" style="9" customWidth="1"/>
    <col min="5" max="8" width="5.28515625" style="9" customWidth="1"/>
    <col min="9" max="247" width="9.140625" style="9" customWidth="1"/>
    <col min="248" max="16384" width="5.28515625" style="9"/>
  </cols>
  <sheetData>
    <row r="2" spans="1:8" ht="19.5" customHeight="1">
      <c r="B2" s="1855" t="s">
        <v>584</v>
      </c>
      <c r="C2" s="1855"/>
    </row>
    <row r="3" spans="1:8" ht="12.75" customHeight="1">
      <c r="A3" s="598"/>
      <c r="B3" s="1855" t="s">
        <v>585</v>
      </c>
      <c r="C3" s="1855"/>
      <c r="D3" s="598"/>
      <c r="E3" s="598"/>
      <c r="F3" s="598"/>
      <c r="G3" s="598"/>
      <c r="H3" s="598"/>
    </row>
    <row r="4" spans="1:8">
      <c r="B4" s="12"/>
      <c r="C4" s="23"/>
    </row>
    <row r="5" spans="1:8" ht="27.75" customHeight="1">
      <c r="B5" s="1859" t="s">
        <v>1044</v>
      </c>
      <c r="C5" s="1859"/>
    </row>
    <row r="6" spans="1:8">
      <c r="B6" s="12"/>
      <c r="C6" s="12"/>
    </row>
    <row r="7" spans="1:8">
      <c r="B7" s="24"/>
      <c r="C7" s="24"/>
    </row>
    <row r="8" spans="1:8" ht="35.25" customHeight="1">
      <c r="B8" s="905" t="s">
        <v>35</v>
      </c>
      <c r="C8" s="906" t="s">
        <v>2</v>
      </c>
      <c r="D8" s="1000" t="s">
        <v>2765</v>
      </c>
      <c r="E8" s="907">
        <v>2028</v>
      </c>
      <c r="F8" s="907">
        <v>2029</v>
      </c>
      <c r="G8" s="907">
        <v>2030</v>
      </c>
      <c r="H8" s="907">
        <v>2031</v>
      </c>
    </row>
    <row r="9" spans="1:8" ht="21" customHeight="1">
      <c r="B9" s="1856" t="s">
        <v>586</v>
      </c>
      <c r="C9" s="1857"/>
      <c r="D9" s="1858"/>
      <c r="E9" s="1858"/>
      <c r="F9" s="1858"/>
      <c r="G9" s="1858"/>
      <c r="H9" s="1858"/>
    </row>
    <row r="10" spans="1:8" ht="15.75" customHeight="1">
      <c r="B10" s="908">
        <v>1</v>
      </c>
      <c r="C10" s="909" t="s">
        <v>587</v>
      </c>
      <c r="D10" s="910">
        <v>6.4702439024390248</v>
      </c>
      <c r="E10" s="910">
        <v>6.8526829268292691</v>
      </c>
      <c r="F10" s="910">
        <v>7.2351219512195133</v>
      </c>
      <c r="G10" s="910">
        <v>7.6175609756097575</v>
      </c>
      <c r="H10" s="910">
        <v>8</v>
      </c>
    </row>
    <row r="11" spans="1:8" ht="18.75" customHeight="1">
      <c r="B11" s="1856" t="s">
        <v>588</v>
      </c>
      <c r="C11" s="1857"/>
      <c r="D11" s="1858"/>
      <c r="E11" s="1858"/>
      <c r="F11" s="1858"/>
      <c r="G11" s="1858"/>
      <c r="H11" s="1858"/>
    </row>
    <row r="12" spans="1:8" ht="15.75" customHeight="1">
      <c r="B12" s="911">
        <v>2</v>
      </c>
      <c r="C12" s="912" t="s">
        <v>84</v>
      </c>
      <c r="D12" s="910">
        <v>6.1673170731707314</v>
      </c>
      <c r="E12" s="884">
        <v>6.5004878048780483</v>
      </c>
      <c r="F12" s="910">
        <v>6.8336585365853653</v>
      </c>
      <c r="G12" s="910">
        <v>7.1668292682926822</v>
      </c>
      <c r="H12" s="910">
        <v>7.5</v>
      </c>
    </row>
    <row r="13" spans="1:8" ht="15.75" customHeight="1">
      <c r="B13" s="911">
        <v>3</v>
      </c>
      <c r="C13" s="912" t="s">
        <v>589</v>
      </c>
      <c r="D13" s="910">
        <v>5.6426341463414635</v>
      </c>
      <c r="E13" s="884">
        <v>5.8569756097560974</v>
      </c>
      <c r="F13" s="910">
        <v>6.0713170731707313</v>
      </c>
      <c r="G13" s="910">
        <v>6.2856585365853652</v>
      </c>
      <c r="H13" s="910">
        <v>6.5</v>
      </c>
    </row>
    <row r="14" spans="1:8" ht="15.75" customHeight="1">
      <c r="B14" s="911">
        <v>4</v>
      </c>
      <c r="C14" s="912" t="s">
        <v>85</v>
      </c>
      <c r="D14" s="910">
        <v>5.5514634146341466</v>
      </c>
      <c r="E14" s="884">
        <v>5.77609756097561</v>
      </c>
      <c r="F14" s="910">
        <v>6.0007317073170734</v>
      </c>
      <c r="G14" s="910">
        <v>6.2253658536585368</v>
      </c>
      <c r="H14" s="910">
        <v>6.45</v>
      </c>
    </row>
    <row r="15" spans="1:8" ht="15.75" customHeight="1">
      <c r="B15" s="911">
        <v>5</v>
      </c>
      <c r="C15" s="912" t="s">
        <v>590</v>
      </c>
      <c r="D15" s="910">
        <v>5.3585365853658535</v>
      </c>
      <c r="E15" s="884">
        <v>5.6439024390243899</v>
      </c>
      <c r="F15" s="910">
        <v>5.9292682926829263</v>
      </c>
      <c r="G15" s="910">
        <v>6.2146341463414627</v>
      </c>
      <c r="H15" s="910">
        <v>6.5</v>
      </c>
    </row>
    <row r="16" spans="1:8" ht="15.75" customHeight="1">
      <c r="B16" s="911">
        <v>6</v>
      </c>
      <c r="C16" s="912" t="s">
        <v>591</v>
      </c>
      <c r="D16" s="910">
        <v>5.1967804878048778</v>
      </c>
      <c r="E16" s="884">
        <v>5.4725853658536581</v>
      </c>
      <c r="F16" s="910">
        <v>5.7483902439024384</v>
      </c>
      <c r="G16" s="910">
        <v>6.0241951219512186</v>
      </c>
      <c r="H16" s="910">
        <v>6.3</v>
      </c>
    </row>
    <row r="17" spans="2:8">
      <c r="B17" s="911">
        <v>7</v>
      </c>
      <c r="C17" s="912" t="s">
        <v>592</v>
      </c>
      <c r="D17" s="910">
        <v>5.0550243902439025</v>
      </c>
      <c r="E17" s="884">
        <v>5.3412682926829271</v>
      </c>
      <c r="F17" s="910">
        <v>5.6275121951219518</v>
      </c>
      <c r="G17" s="910">
        <v>5.9137560975609764</v>
      </c>
      <c r="H17" s="910">
        <v>6.2</v>
      </c>
    </row>
    <row r="18" spans="2:8" ht="15.75" customHeight="1">
      <c r="B18" s="911">
        <v>8</v>
      </c>
      <c r="C18" s="912" t="s">
        <v>593</v>
      </c>
      <c r="D18" s="910">
        <v>4.9638536585365856</v>
      </c>
      <c r="E18" s="884">
        <v>5.2603902439024397</v>
      </c>
      <c r="F18" s="910">
        <v>5.5569268292682938</v>
      </c>
      <c r="G18" s="910">
        <v>5.853463414634148</v>
      </c>
      <c r="H18" s="910">
        <v>6.15</v>
      </c>
    </row>
    <row r="19" spans="2:8" ht="15.75" customHeight="1">
      <c r="B19" s="911">
        <v>9</v>
      </c>
      <c r="C19" s="912" t="s">
        <v>594</v>
      </c>
      <c r="D19" s="910">
        <v>4.8526829268292682</v>
      </c>
      <c r="E19" s="884">
        <v>5.1395121951219513</v>
      </c>
      <c r="F19" s="910">
        <v>5.4263414634146345</v>
      </c>
      <c r="G19" s="910">
        <v>5.7131707317073177</v>
      </c>
      <c r="H19" s="910">
        <v>6</v>
      </c>
    </row>
    <row r="20" spans="2:8">
      <c r="B20" s="12"/>
      <c r="C20" s="13"/>
    </row>
    <row r="21" spans="2:8">
      <c r="B21" s="25"/>
      <c r="C21" s="13"/>
    </row>
    <row r="22" spans="2:8" ht="18" customHeight="1">
      <c r="B22" s="1854"/>
      <c r="C22" s="1854"/>
    </row>
    <row r="23" spans="2:8">
      <c r="B23" s="12"/>
      <c r="C23" s="13"/>
    </row>
    <row r="24" spans="2:8">
      <c r="B24" s="12"/>
      <c r="C24" s="13"/>
    </row>
    <row r="25" spans="2:8" ht="15.75">
      <c r="B25" s="12"/>
      <c r="C25" s="13"/>
      <c r="G25" s="26"/>
    </row>
    <row r="26" spans="2:8" ht="15.75">
      <c r="B26" s="12"/>
      <c r="C26" s="13"/>
      <c r="G26" s="26"/>
    </row>
    <row r="27" spans="2:8" ht="15.75">
      <c r="B27" s="12"/>
      <c r="C27" s="13"/>
      <c r="G27" s="26"/>
    </row>
    <row r="28" spans="2:8" ht="15.75">
      <c r="B28" s="12"/>
      <c r="C28" s="13"/>
      <c r="G28" s="26"/>
    </row>
    <row r="29" spans="2:8" ht="15.75">
      <c r="B29" s="12"/>
      <c r="C29" s="13"/>
      <c r="G29" s="26"/>
    </row>
    <row r="30" spans="2:8" ht="15.75">
      <c r="B30" s="12"/>
      <c r="C30" s="13"/>
      <c r="G30" s="26"/>
    </row>
    <row r="31" spans="2:8" ht="15.75">
      <c r="B31" s="12"/>
      <c r="C31" s="13"/>
      <c r="G31" s="26"/>
    </row>
    <row r="32" spans="2:8" ht="15.75">
      <c r="B32" s="12"/>
      <c r="C32" s="13"/>
      <c r="G32" s="26"/>
    </row>
    <row r="33" spans="2:7" ht="15.75">
      <c r="B33" s="12"/>
      <c r="C33" s="13"/>
      <c r="G33" s="26"/>
    </row>
    <row r="34" spans="2:7" ht="15.75">
      <c r="B34" s="12"/>
      <c r="C34" s="13"/>
      <c r="G34" s="26"/>
    </row>
    <row r="35" spans="2:7" ht="15.75">
      <c r="B35" s="12"/>
      <c r="C35" s="13"/>
      <c r="G35" s="26"/>
    </row>
    <row r="36" spans="2:7" ht="15.75">
      <c r="B36" s="12"/>
      <c r="C36" s="13"/>
      <c r="G36" s="26"/>
    </row>
    <row r="37" spans="2:7" ht="15.75">
      <c r="B37" s="12"/>
      <c r="C37" s="13"/>
      <c r="G37" s="26"/>
    </row>
    <row r="38" spans="2:7" ht="15.75">
      <c r="B38" s="12"/>
      <c r="C38" s="13"/>
      <c r="G38" s="26"/>
    </row>
    <row r="39" spans="2:7" ht="15.75">
      <c r="B39" s="12"/>
      <c r="C39" s="13"/>
      <c r="G39" s="26"/>
    </row>
    <row r="40" spans="2:7" ht="15.75">
      <c r="B40" s="12"/>
      <c r="C40" s="13"/>
      <c r="G40" s="26"/>
    </row>
    <row r="41" spans="2:7" ht="15.75">
      <c r="B41" s="12"/>
      <c r="C41" s="13"/>
      <c r="G41" s="26"/>
    </row>
    <row r="42" spans="2:7" ht="15.75">
      <c r="B42" s="12"/>
      <c r="C42" s="13"/>
      <c r="G42" s="26"/>
    </row>
    <row r="43" spans="2:7" ht="15.75">
      <c r="B43" s="12"/>
      <c r="C43" s="13"/>
      <c r="G43" s="26"/>
    </row>
    <row r="44" spans="2:7" ht="15.75">
      <c r="B44" s="12"/>
      <c r="C44" s="13"/>
      <c r="G44" s="26"/>
    </row>
    <row r="45" spans="2:7" ht="15.75">
      <c r="B45" s="12"/>
      <c r="C45" s="13"/>
      <c r="G45" s="26"/>
    </row>
    <row r="46" spans="2:7" ht="15.75">
      <c r="B46" s="12"/>
      <c r="C46" s="13"/>
      <c r="G46" s="26"/>
    </row>
    <row r="47" spans="2:7" ht="15.75">
      <c r="B47" s="12"/>
      <c r="C47" s="13"/>
      <c r="G47" s="26"/>
    </row>
    <row r="48" spans="2:7" ht="15.75">
      <c r="B48" s="12"/>
      <c r="C48" s="13"/>
      <c r="G48" s="26"/>
    </row>
    <row r="49" spans="2:7" ht="15.75">
      <c r="B49" s="12"/>
      <c r="C49" s="13"/>
      <c r="G49" s="26"/>
    </row>
    <row r="50" spans="2:7" ht="15.75">
      <c r="B50" s="17"/>
      <c r="G50" s="26"/>
    </row>
    <row r="51" spans="2:7" ht="15.75">
      <c r="B51" s="18"/>
      <c r="G51" s="26"/>
    </row>
    <row r="52" spans="2:7" ht="15.75">
      <c r="B52" s="15"/>
      <c r="C52" s="16"/>
      <c r="G52" s="26"/>
    </row>
    <row r="53" spans="2:7" ht="15.75">
      <c r="G53" s="26"/>
    </row>
    <row r="54" spans="2:7" ht="15.75">
      <c r="G54" s="26"/>
    </row>
    <row r="55" spans="2:7" ht="15.75">
      <c r="G55" s="26"/>
    </row>
    <row r="56" spans="2:7" ht="15.75">
      <c r="G56" s="26"/>
    </row>
    <row r="57" spans="2:7" ht="15.75">
      <c r="G57" s="26"/>
    </row>
    <row r="58" spans="2:7" ht="15.75">
      <c r="G58" s="26"/>
    </row>
    <row r="59" spans="2:7" ht="15.75">
      <c r="G59" s="26"/>
    </row>
    <row r="60" spans="2:7" ht="15.75">
      <c r="G60" s="26"/>
    </row>
    <row r="61" spans="2:7" ht="15.75">
      <c r="G61" s="26"/>
    </row>
    <row r="62" spans="2:7" ht="15.75">
      <c r="G62" s="26"/>
    </row>
    <row r="63" spans="2:7" ht="15.75">
      <c r="G63" s="26"/>
    </row>
    <row r="64" spans="2:7" ht="15.75">
      <c r="G64" s="26"/>
    </row>
    <row r="65" spans="7:7" ht="15.75">
      <c r="G65" s="26"/>
    </row>
    <row r="66" spans="7:7" ht="15.75">
      <c r="G66" s="26"/>
    </row>
    <row r="67" spans="7:7" ht="15.75">
      <c r="G67" s="26"/>
    </row>
    <row r="68" spans="7:7" ht="15.75">
      <c r="G68" s="26"/>
    </row>
    <row r="69" spans="7:7" ht="15.75">
      <c r="G69" s="26"/>
    </row>
    <row r="70" spans="7:7" ht="15.75">
      <c r="G70" s="26"/>
    </row>
    <row r="71" spans="7:7" ht="15.75">
      <c r="G71" s="26"/>
    </row>
    <row r="72" spans="7:7" ht="15.75">
      <c r="G72" s="26"/>
    </row>
    <row r="73" spans="7:7" ht="15.75">
      <c r="G73" s="26"/>
    </row>
    <row r="195" ht="30" customHeight="1"/>
  </sheetData>
  <mergeCells count="8">
    <mergeCell ref="B2:C2"/>
    <mergeCell ref="B5:C5"/>
    <mergeCell ref="B22:C22"/>
    <mergeCell ref="B3:C3"/>
    <mergeCell ref="B9:C9"/>
    <mergeCell ref="D9:H9"/>
    <mergeCell ref="B11:C11"/>
    <mergeCell ref="D11:H11"/>
  </mergeCells>
  <pageMargins left="0.59055118110236204" right="0.23622047244094499" top="0.90551181102362199" bottom="0.74803149606299202" header="0.31496062992126" footer="0.31496062992126"/>
  <pageSetup paperSize="9" firstPageNumber="173" orientation="portrait" useFirstPageNumber="1"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aie45">
    <tabColor rgb="FF00B050"/>
  </sheetPr>
  <dimension ref="A1:U116"/>
  <sheetViews>
    <sheetView zoomScale="88" zoomScaleNormal="115" workbookViewId="0">
      <selection activeCell="D69" sqref="D69"/>
    </sheetView>
  </sheetViews>
  <sheetFormatPr defaultColWidth="5.28515625" defaultRowHeight="15.75"/>
  <cols>
    <col min="1" max="1" width="2.42578125" style="19" customWidth="1"/>
    <col min="2" max="2" width="5.28515625" style="19" customWidth="1"/>
    <col min="3" max="3" width="43.140625" style="19" customWidth="1"/>
    <col min="4" max="4" width="5.85546875" style="19" customWidth="1"/>
    <col min="5" max="8" width="5.28515625" style="19" customWidth="1"/>
    <col min="9" max="245" width="9.140625" style="19" customWidth="1"/>
    <col min="246" max="16384" width="5.28515625" style="19"/>
  </cols>
  <sheetData>
    <row r="1" spans="1:9" s="913" customFormat="1">
      <c r="B1" s="1863" t="s">
        <v>584</v>
      </c>
      <c r="C1" s="1863"/>
      <c r="D1" s="1863"/>
      <c r="E1" s="1863"/>
      <c r="F1" s="1863"/>
      <c r="G1" s="1863"/>
      <c r="H1" s="1863"/>
    </row>
    <row r="2" spans="1:9" s="913" customFormat="1">
      <c r="A2" s="917"/>
      <c r="B2" s="1863" t="s">
        <v>595</v>
      </c>
      <c r="C2" s="1863"/>
      <c r="D2" s="1863"/>
      <c r="E2" s="1863"/>
      <c r="F2" s="1863"/>
      <c r="G2" s="1863"/>
      <c r="H2" s="1863"/>
    </row>
    <row r="3" spans="1:9" s="913" customFormat="1">
      <c r="A3" s="917"/>
      <c r="B3" s="917"/>
      <c r="C3" s="917"/>
      <c r="D3" s="917"/>
      <c r="E3" s="917"/>
      <c r="F3" s="917"/>
      <c r="G3" s="917"/>
      <c r="H3" s="917"/>
    </row>
    <row r="4" spans="1:9" s="913" customFormat="1" ht="35.25" customHeight="1">
      <c r="B4" s="1863" t="s">
        <v>1043</v>
      </c>
      <c r="C4" s="1863"/>
      <c r="D4" s="1863"/>
      <c r="E4" s="1863"/>
      <c r="F4" s="1863"/>
      <c r="G4" s="1863"/>
      <c r="H4" s="1863"/>
    </row>
    <row r="5" spans="1:9">
      <c r="B5" s="20"/>
      <c r="C5" s="21"/>
    </row>
    <row r="6" spans="1:9">
      <c r="B6" s="20"/>
      <c r="C6" s="21"/>
    </row>
    <row r="7" spans="1:9" s="913" customFormat="1" ht="25.5">
      <c r="B7" s="905" t="s">
        <v>35</v>
      </c>
      <c r="C7" s="914" t="s">
        <v>2</v>
      </c>
      <c r="D7" s="1000" t="s">
        <v>2765</v>
      </c>
      <c r="E7" s="907">
        <v>2028</v>
      </c>
      <c r="F7" s="907">
        <v>2029</v>
      </c>
      <c r="G7" s="907">
        <v>2030</v>
      </c>
      <c r="H7" s="907">
        <v>2031</v>
      </c>
    </row>
    <row r="8" spans="1:9" s="913" customFormat="1" ht="15.75" customHeight="1">
      <c r="B8" s="1860" t="s">
        <v>596</v>
      </c>
      <c r="C8" s="1861"/>
      <c r="D8" s="1861"/>
      <c r="E8" s="1861"/>
      <c r="F8" s="1861"/>
      <c r="G8" s="1861"/>
      <c r="H8" s="1862"/>
    </row>
    <row r="9" spans="1:9" s="913" customFormat="1">
      <c r="B9" s="1001">
        <v>1</v>
      </c>
      <c r="C9" s="1002" t="s">
        <v>597</v>
      </c>
      <c r="D9" s="1003">
        <v>6.1673170731707314</v>
      </c>
      <c r="E9" s="1003">
        <v>6.5004878048780483</v>
      </c>
      <c r="F9" s="1003">
        <v>6.8336585365853653</v>
      </c>
      <c r="G9" s="1003">
        <v>7.1668292682926822</v>
      </c>
      <c r="H9" s="1003">
        <v>7.5</v>
      </c>
    </row>
    <row r="10" spans="1:9" s="913" customFormat="1">
      <c r="B10" s="1001">
        <v>2</v>
      </c>
      <c r="C10" s="1002" t="s">
        <v>598</v>
      </c>
      <c r="D10" s="1003">
        <v>5.662634146341464</v>
      </c>
      <c r="E10" s="1003">
        <v>5.8969756097560984</v>
      </c>
      <c r="F10" s="1003">
        <v>6.1313170731707327</v>
      </c>
      <c r="G10" s="1003">
        <v>6.3656585365853671</v>
      </c>
      <c r="H10" s="1003">
        <v>6.6</v>
      </c>
    </row>
    <row r="11" spans="1:9" s="913" customFormat="1">
      <c r="B11" s="1004" t="s">
        <v>42</v>
      </c>
      <c r="C11" s="1002" t="s">
        <v>86</v>
      </c>
      <c r="D11" s="1003">
        <v>5.5614634146341464</v>
      </c>
      <c r="E11" s="1003">
        <v>5.7960975609756096</v>
      </c>
      <c r="F11" s="1003">
        <v>6.0307317073170728</v>
      </c>
      <c r="G11" s="1003">
        <v>6.2653658536585359</v>
      </c>
      <c r="H11" s="1003">
        <v>6.5</v>
      </c>
      <c r="I11" s="915"/>
    </row>
    <row r="12" spans="1:9" s="913" customFormat="1">
      <c r="B12" s="1004" t="s">
        <v>44</v>
      </c>
      <c r="C12" s="1002" t="s">
        <v>599</v>
      </c>
      <c r="D12" s="1003">
        <f>E12-0.23</f>
        <v>5.3799999999999981</v>
      </c>
      <c r="E12" s="1003">
        <f>F12-0.23</f>
        <v>5.6099999999999985</v>
      </c>
      <c r="F12" s="1003">
        <f>G12-0.23</f>
        <v>5.839999999999999</v>
      </c>
      <c r="G12" s="1003">
        <f>H12-0.23</f>
        <v>6.0699999999999994</v>
      </c>
      <c r="H12" s="1003">
        <v>6.3</v>
      </c>
    </row>
    <row r="13" spans="1:9" s="913" customFormat="1">
      <c r="B13" s="1004" t="s">
        <v>46</v>
      </c>
      <c r="C13" s="1002" t="s">
        <v>600</v>
      </c>
      <c r="D13" s="1003">
        <v>4.3668292682926833</v>
      </c>
      <c r="E13" s="1003">
        <v>4.6751219512195128</v>
      </c>
      <c r="F13" s="1003">
        <v>4.9834146341463423</v>
      </c>
      <c r="G13" s="1003">
        <v>5.2917073170731719</v>
      </c>
      <c r="H13" s="1003">
        <v>5.6</v>
      </c>
    </row>
    <row r="14" spans="1:9" s="913" customFormat="1">
      <c r="B14" s="1004" t="s">
        <v>48</v>
      </c>
      <c r="C14" s="1002" t="s">
        <v>601</v>
      </c>
      <c r="D14" s="1003">
        <v>3.8609756097560974</v>
      </c>
      <c r="E14" s="1003">
        <v>4.1707317073170733</v>
      </c>
      <c r="F14" s="1003">
        <v>4.4804878048780488</v>
      </c>
      <c r="G14" s="1003">
        <v>4.7902439024390242</v>
      </c>
      <c r="H14" s="1003">
        <v>5.0999999999999996</v>
      </c>
    </row>
    <row r="15" spans="1:9" s="913" customFormat="1" ht="15.75" customHeight="1">
      <c r="B15" s="1860" t="s">
        <v>602</v>
      </c>
      <c r="C15" s="1861"/>
      <c r="D15" s="1861"/>
      <c r="E15" s="1861"/>
      <c r="F15" s="1861"/>
      <c r="G15" s="1861"/>
      <c r="H15" s="1862"/>
    </row>
    <row r="16" spans="1:9" s="913" customFormat="1">
      <c r="B16" s="1005">
        <v>7</v>
      </c>
      <c r="C16" s="1006" t="s">
        <v>603</v>
      </c>
      <c r="D16" s="1003">
        <v>5.5214634146341464</v>
      </c>
      <c r="E16" s="1003">
        <v>5.7160975609756095</v>
      </c>
      <c r="F16" s="1003">
        <v>5.9107317073170726</v>
      </c>
      <c r="G16" s="1003">
        <v>6.1053658536585358</v>
      </c>
      <c r="H16" s="1003">
        <v>6.3</v>
      </c>
    </row>
    <row r="17" spans="2:21" s="913" customFormat="1">
      <c r="B17" s="1007">
        <v>8</v>
      </c>
      <c r="C17" s="1008" t="s">
        <v>604</v>
      </c>
      <c r="D17" s="1003">
        <v>4.3468292682926828</v>
      </c>
      <c r="E17" s="1003">
        <v>4.6351219512195119</v>
      </c>
      <c r="F17" s="1003">
        <v>4.923414634146341</v>
      </c>
      <c r="G17" s="1003">
        <v>5.21170731707317</v>
      </c>
      <c r="H17" s="1003">
        <v>5.5</v>
      </c>
    </row>
    <row r="18" spans="2:21" s="913" customFormat="1">
      <c r="B18" s="1007">
        <v>9</v>
      </c>
      <c r="C18" s="1008" t="s">
        <v>343</v>
      </c>
      <c r="D18" s="1003">
        <v>4.3468292682926828</v>
      </c>
      <c r="E18" s="1003">
        <v>4.6351219512195119</v>
      </c>
      <c r="F18" s="1003">
        <v>4.923414634146341</v>
      </c>
      <c r="G18" s="1003">
        <v>5.21170731707317</v>
      </c>
      <c r="H18" s="1003">
        <v>5.5</v>
      </c>
    </row>
    <row r="19" spans="2:21" s="916" customFormat="1" ht="15.75" customHeight="1">
      <c r="B19" s="1860" t="s">
        <v>605</v>
      </c>
      <c r="C19" s="1861"/>
      <c r="D19" s="1861"/>
      <c r="E19" s="1861"/>
      <c r="F19" s="1861"/>
      <c r="G19" s="1861"/>
      <c r="H19" s="1862"/>
      <c r="I19" s="913"/>
      <c r="J19" s="913"/>
      <c r="K19" s="913"/>
      <c r="L19" s="913"/>
      <c r="M19" s="913"/>
      <c r="N19" s="913"/>
      <c r="Q19" s="913"/>
      <c r="R19" s="913"/>
      <c r="S19" s="913"/>
      <c r="T19" s="913"/>
      <c r="U19" s="913"/>
    </row>
    <row r="20" spans="2:21" s="913" customFormat="1">
      <c r="B20" s="1007">
        <v>10</v>
      </c>
      <c r="C20" s="1008" t="s">
        <v>606</v>
      </c>
      <c r="D20" s="1003">
        <v>5.5614634146341464</v>
      </c>
      <c r="E20" s="1003">
        <v>5.7960975609756096</v>
      </c>
      <c r="F20" s="1003">
        <v>6.0307317073170728</v>
      </c>
      <c r="G20" s="1003">
        <v>6.2653658536585359</v>
      </c>
      <c r="H20" s="1003">
        <v>6.5</v>
      </c>
    </row>
    <row r="21" spans="2:21" s="913" customFormat="1">
      <c r="B21" s="1007">
        <v>11</v>
      </c>
      <c r="C21" s="1008" t="s">
        <v>607</v>
      </c>
      <c r="D21" s="1003">
        <v>4.3988292682926833</v>
      </c>
      <c r="E21" s="1003">
        <v>4.7391219512195129</v>
      </c>
      <c r="F21" s="1003">
        <v>5.0794146341463424</v>
      </c>
      <c r="G21" s="1003">
        <v>5.419707317073172</v>
      </c>
      <c r="H21" s="1003">
        <v>5.7600000000000007</v>
      </c>
    </row>
    <row r="22" spans="2:21" s="913" customFormat="1" ht="15.75" customHeight="1">
      <c r="B22" s="1860" t="s">
        <v>608</v>
      </c>
      <c r="C22" s="1861"/>
      <c r="D22" s="1861"/>
      <c r="E22" s="1861"/>
      <c r="F22" s="1861"/>
      <c r="G22" s="1861"/>
      <c r="H22" s="1862"/>
    </row>
    <row r="23" spans="2:21" s="913" customFormat="1">
      <c r="B23" s="1007">
        <v>12</v>
      </c>
      <c r="C23" s="1008" t="s">
        <v>609</v>
      </c>
      <c r="D23" s="1003">
        <v>5.5614634146341464</v>
      </c>
      <c r="E23" s="1003">
        <v>5.7960975609756096</v>
      </c>
      <c r="F23" s="1003">
        <v>6.0307317073170728</v>
      </c>
      <c r="G23" s="1003">
        <v>6.2653658536585359</v>
      </c>
      <c r="H23" s="1003">
        <v>6.5</v>
      </c>
    </row>
    <row r="24" spans="2:21" s="913" customFormat="1">
      <c r="B24" s="1007">
        <v>13</v>
      </c>
      <c r="C24" s="1008" t="s">
        <v>610</v>
      </c>
      <c r="D24" s="1003">
        <v>4.3988292682926833</v>
      </c>
      <c r="E24" s="1003">
        <v>4.7391219512195129</v>
      </c>
      <c r="F24" s="1003">
        <v>5.0794146341463424</v>
      </c>
      <c r="G24" s="1003">
        <v>5.419707317073172</v>
      </c>
      <c r="H24" s="1003">
        <v>5.7600000000000007</v>
      </c>
    </row>
    <row r="25" spans="2:21" s="913" customFormat="1" ht="15.75" customHeight="1">
      <c r="B25" s="1860" t="s">
        <v>2774</v>
      </c>
      <c r="C25" s="1861"/>
      <c r="D25" s="1861"/>
      <c r="E25" s="1861"/>
      <c r="F25" s="1861"/>
      <c r="G25" s="1861"/>
      <c r="H25" s="1862"/>
    </row>
    <row r="26" spans="2:21" s="913" customFormat="1">
      <c r="B26" s="1007">
        <v>14</v>
      </c>
      <c r="C26" s="1008" t="s">
        <v>603</v>
      </c>
      <c r="D26" s="1003">
        <v>5.9873170731707317</v>
      </c>
      <c r="E26" s="1003">
        <v>6.1404878048780489</v>
      </c>
      <c r="F26" s="1003">
        <v>6.2936585365853661</v>
      </c>
      <c r="G26" s="1003">
        <v>6.4468292682926833</v>
      </c>
      <c r="H26" s="1003">
        <v>6.6</v>
      </c>
    </row>
    <row r="27" spans="2:21" s="913" customFormat="1">
      <c r="B27" s="1007">
        <v>15</v>
      </c>
      <c r="C27" s="1008" t="s">
        <v>604</v>
      </c>
      <c r="D27" s="1009">
        <v>5.5726341463414641</v>
      </c>
      <c r="E27" s="1009">
        <v>5.7169756097560986</v>
      </c>
      <c r="F27" s="1009">
        <v>5.8613170731707331</v>
      </c>
      <c r="G27" s="1010">
        <v>6.0056585365853676</v>
      </c>
      <c r="H27" s="1009">
        <v>6.15</v>
      </c>
    </row>
    <row r="28" spans="2:21" s="913" customFormat="1">
      <c r="B28" s="1007">
        <v>16</v>
      </c>
      <c r="C28" s="1008" t="s">
        <v>611</v>
      </c>
      <c r="D28" s="1009">
        <v>5.5726341463414641</v>
      </c>
      <c r="E28" s="1009">
        <v>5.7169756097560986</v>
      </c>
      <c r="F28" s="1009">
        <v>5.8613170731707331</v>
      </c>
      <c r="G28" s="1010">
        <v>6.0056585365853676</v>
      </c>
      <c r="H28" s="1009">
        <v>6.15</v>
      </c>
    </row>
    <row r="29" spans="2:21" s="913" customFormat="1">
      <c r="B29" s="1007">
        <v>17</v>
      </c>
      <c r="C29" s="1008" t="s">
        <v>612</v>
      </c>
      <c r="D29" s="1009">
        <v>5.4614634146341468</v>
      </c>
      <c r="E29" s="1009">
        <v>5.5960975609756103</v>
      </c>
      <c r="F29" s="1009">
        <v>5.7307317073170738</v>
      </c>
      <c r="G29" s="1010">
        <v>5.8653658536585374</v>
      </c>
      <c r="H29" s="1009">
        <v>6</v>
      </c>
    </row>
    <row r="30" spans="2:21" s="913" customFormat="1">
      <c r="B30" s="1007">
        <v>18</v>
      </c>
      <c r="C30" s="1008" t="s">
        <v>613</v>
      </c>
      <c r="D30" s="1009">
        <v>5.4614634146341468</v>
      </c>
      <c r="E30" s="1009">
        <v>5.5960975609756103</v>
      </c>
      <c r="F30" s="1009">
        <v>5.7307317073170738</v>
      </c>
      <c r="G30" s="1010">
        <v>5.8653658536585374</v>
      </c>
      <c r="H30" s="1009">
        <v>6</v>
      </c>
    </row>
    <row r="31" spans="2:21" s="913" customFormat="1" ht="15.6" customHeight="1">
      <c r="B31" s="1860" t="s">
        <v>2741</v>
      </c>
      <c r="C31" s="1861"/>
      <c r="D31" s="1861"/>
      <c r="E31" s="1861"/>
      <c r="F31" s="1861"/>
      <c r="G31" s="1861"/>
      <c r="H31" s="1862"/>
    </row>
    <row r="32" spans="2:21" s="913" customFormat="1">
      <c r="B32" s="1011" t="s">
        <v>251</v>
      </c>
      <c r="C32" s="1008" t="s">
        <v>603</v>
      </c>
      <c r="D32" s="1012">
        <f t="shared" ref="D32:H32" si="0">D11</f>
        <v>5.5614634146341464</v>
      </c>
      <c r="E32" s="1012">
        <f t="shared" si="0"/>
        <v>5.7960975609756096</v>
      </c>
      <c r="F32" s="1012">
        <f t="shared" si="0"/>
        <v>6.0307317073170728</v>
      </c>
      <c r="G32" s="1012">
        <f t="shared" si="0"/>
        <v>6.2653658536585359</v>
      </c>
      <c r="H32" s="1012">
        <f t="shared" si="0"/>
        <v>6.5</v>
      </c>
    </row>
    <row r="33" spans="2:8" s="913" customFormat="1">
      <c r="B33" s="1011" t="s">
        <v>253</v>
      </c>
      <c r="C33" s="1008" t="s">
        <v>604</v>
      </c>
      <c r="D33" s="1009">
        <f t="shared" ref="D33:H33" si="1">D13</f>
        <v>4.3668292682926833</v>
      </c>
      <c r="E33" s="1012">
        <f t="shared" si="1"/>
        <v>4.6751219512195128</v>
      </c>
      <c r="F33" s="1009">
        <f t="shared" si="1"/>
        <v>4.9834146341463423</v>
      </c>
      <c r="G33" s="1012">
        <f t="shared" si="1"/>
        <v>5.2917073170731719</v>
      </c>
      <c r="H33" s="1009">
        <f t="shared" si="1"/>
        <v>5.6</v>
      </c>
    </row>
    <row r="34" spans="2:8" s="913" customFormat="1" ht="15.75" customHeight="1">
      <c r="B34" s="1860" t="s">
        <v>614</v>
      </c>
      <c r="C34" s="1861"/>
      <c r="D34" s="1861"/>
      <c r="E34" s="1861"/>
      <c r="F34" s="1861"/>
      <c r="G34" s="1861"/>
      <c r="H34" s="1862"/>
    </row>
    <row r="35" spans="2:8" s="913" customFormat="1">
      <c r="B35" s="1011" t="s">
        <v>253</v>
      </c>
      <c r="C35" s="1013" t="s">
        <v>615</v>
      </c>
      <c r="D35" s="1003">
        <v>5.5614634146341464</v>
      </c>
      <c r="E35" s="1003">
        <v>5.7960975609756096</v>
      </c>
      <c r="F35" s="1003">
        <v>6.0307317073170728</v>
      </c>
      <c r="G35" s="1003">
        <v>6.2653658536585359</v>
      </c>
      <c r="H35" s="1003">
        <v>6.5</v>
      </c>
    </row>
    <row r="36" spans="2:8" s="913" customFormat="1">
      <c r="B36" s="1011" t="s">
        <v>379</v>
      </c>
      <c r="C36" s="1013" t="s">
        <v>616</v>
      </c>
      <c r="D36" s="1003">
        <v>4.3668292682926833</v>
      </c>
      <c r="E36" s="1003">
        <v>4.6751219512195128</v>
      </c>
      <c r="F36" s="1003">
        <v>4.9834146341463423</v>
      </c>
      <c r="G36" s="1003">
        <v>5.2917073170731719</v>
      </c>
      <c r="H36" s="1003">
        <v>5.6</v>
      </c>
    </row>
    <row r="37" spans="2:8" s="913" customFormat="1">
      <c r="B37" s="1011" t="s">
        <v>380</v>
      </c>
      <c r="C37" s="1013" t="s">
        <v>617</v>
      </c>
      <c r="D37" s="1003">
        <v>4.3668292682926833</v>
      </c>
      <c r="E37" s="1003">
        <v>4.6751219512195128</v>
      </c>
      <c r="F37" s="1003">
        <v>4.9834146341463423</v>
      </c>
      <c r="G37" s="1003">
        <v>5.2917073170731719</v>
      </c>
      <c r="H37" s="1003">
        <v>5.6</v>
      </c>
    </row>
    <row r="38" spans="2:8" s="913" customFormat="1">
      <c r="B38" s="1011" t="s">
        <v>381</v>
      </c>
      <c r="C38" s="1013" t="s">
        <v>2685</v>
      </c>
      <c r="D38" s="1003">
        <v>5.5614634146341464</v>
      </c>
      <c r="E38" s="1003">
        <v>5.7960975609756096</v>
      </c>
      <c r="F38" s="1003">
        <v>6.0307317073170728</v>
      </c>
      <c r="G38" s="1003">
        <v>6.2653658536585359</v>
      </c>
      <c r="H38" s="1003">
        <v>6.5</v>
      </c>
    </row>
    <row r="39" spans="2:8" s="913" customFormat="1" ht="15.75" customHeight="1">
      <c r="B39" s="1860" t="s">
        <v>618</v>
      </c>
      <c r="C39" s="1861"/>
      <c r="D39" s="1861"/>
      <c r="E39" s="1861"/>
      <c r="F39" s="1861"/>
      <c r="G39" s="1862"/>
      <c r="H39" s="1014"/>
    </row>
    <row r="40" spans="2:8" s="913" customFormat="1">
      <c r="B40" s="1015">
        <v>24</v>
      </c>
      <c r="C40" s="1013" t="s">
        <v>619</v>
      </c>
      <c r="D40" s="1003">
        <v>5.5614634146341464</v>
      </c>
      <c r="E40" s="1003">
        <v>5.7960975609756096</v>
      </c>
      <c r="F40" s="1003">
        <v>6.0307317073170728</v>
      </c>
      <c r="G40" s="1003">
        <v>6.2653658536585359</v>
      </c>
      <c r="H40" s="1003">
        <v>6.5</v>
      </c>
    </row>
    <row r="41" spans="2:8" s="913" customFormat="1">
      <c r="B41" s="1011" t="s">
        <v>383</v>
      </c>
      <c r="C41" s="1013" t="s">
        <v>617</v>
      </c>
      <c r="D41" s="1003">
        <v>4.3668292682926833</v>
      </c>
      <c r="E41" s="1003">
        <v>4.6751219512195128</v>
      </c>
      <c r="F41" s="1003">
        <v>4.9834146341463423</v>
      </c>
      <c r="G41" s="1003">
        <v>5.2917073170731719</v>
      </c>
      <c r="H41" s="1003">
        <v>5.6</v>
      </c>
    </row>
    <row r="42" spans="2:8" s="913" customFormat="1" ht="15.75" customHeight="1">
      <c r="B42" s="1860" t="s">
        <v>620</v>
      </c>
      <c r="C42" s="1861"/>
      <c r="D42" s="1861"/>
      <c r="E42" s="1861"/>
      <c r="F42" s="1861"/>
      <c r="G42" s="1861"/>
      <c r="H42" s="1862"/>
    </row>
    <row r="43" spans="2:8" s="913" customFormat="1">
      <c r="B43" s="1007">
        <v>26</v>
      </c>
      <c r="C43" s="1008" t="s">
        <v>603</v>
      </c>
      <c r="D43" s="1009">
        <v>5.5614634146341464</v>
      </c>
      <c r="E43" s="1009">
        <v>5.7960975609756096</v>
      </c>
      <c r="F43" s="1009">
        <v>6.0307317073170728</v>
      </c>
      <c r="G43" s="1009">
        <v>6.2653658536585359</v>
      </c>
      <c r="H43" s="1009">
        <v>6.5</v>
      </c>
    </row>
    <row r="44" spans="2:8" s="913" customFormat="1">
      <c r="B44" s="1007">
        <v>27</v>
      </c>
      <c r="C44" s="1008" t="s">
        <v>604</v>
      </c>
      <c r="D44" s="1012">
        <v>5.055609756097561</v>
      </c>
      <c r="E44" s="1012">
        <v>5.291707317073171</v>
      </c>
      <c r="F44" s="1012">
        <v>5.527804878048781</v>
      </c>
      <c r="G44" s="1012">
        <v>5.7639024390243909</v>
      </c>
      <c r="H44" s="1012">
        <v>6</v>
      </c>
    </row>
    <row r="45" spans="2:8" s="913" customFormat="1">
      <c r="B45" s="1007">
        <v>28</v>
      </c>
      <c r="C45" s="1008" t="s">
        <v>621</v>
      </c>
      <c r="D45" s="1009">
        <v>4.3668292682926833</v>
      </c>
      <c r="E45" s="1009">
        <v>4.6751219512195128</v>
      </c>
      <c r="F45" s="1009">
        <v>4.9834146341463423</v>
      </c>
      <c r="G45" s="1009">
        <v>5.2917073170731719</v>
      </c>
      <c r="H45" s="1009">
        <v>5.6</v>
      </c>
    </row>
    <row r="46" spans="2:8" s="913" customFormat="1" ht="15.75" customHeight="1">
      <c r="B46" s="1860" t="s">
        <v>622</v>
      </c>
      <c r="C46" s="1861"/>
      <c r="D46" s="1861"/>
      <c r="E46" s="1861"/>
      <c r="F46" s="1861"/>
      <c r="G46" s="1861"/>
      <c r="H46" s="1862"/>
    </row>
    <row r="47" spans="2:8" s="913" customFormat="1">
      <c r="B47" s="1007">
        <v>29</v>
      </c>
      <c r="C47" s="1008" t="s">
        <v>623</v>
      </c>
      <c r="D47" s="1003">
        <v>5.5614634146341464</v>
      </c>
      <c r="E47" s="1003">
        <v>5.7960975609756096</v>
      </c>
      <c r="F47" s="1003">
        <v>6.0307317073170728</v>
      </c>
      <c r="G47" s="1003">
        <v>6.2653658536585359</v>
      </c>
      <c r="H47" s="1003">
        <v>6.5</v>
      </c>
    </row>
    <row r="48" spans="2:8" s="913" customFormat="1">
      <c r="B48" s="1007">
        <v>30</v>
      </c>
      <c r="C48" s="1008" t="s">
        <v>624</v>
      </c>
      <c r="D48" s="1003">
        <v>4.3668292682926833</v>
      </c>
      <c r="E48" s="1003">
        <v>4.6751219512195128</v>
      </c>
      <c r="F48" s="1003">
        <v>4.9834146341463423</v>
      </c>
      <c r="G48" s="1003">
        <v>5.2917073170731719</v>
      </c>
      <c r="H48" s="1003">
        <v>5.6</v>
      </c>
    </row>
    <row r="49" spans="2:9" s="913" customFormat="1" ht="15.75" customHeight="1">
      <c r="B49" s="1860" t="s">
        <v>625</v>
      </c>
      <c r="C49" s="1861"/>
      <c r="D49" s="1861"/>
      <c r="E49" s="1861"/>
      <c r="F49" s="1861"/>
      <c r="G49" s="1861"/>
      <c r="H49" s="1862"/>
    </row>
    <row r="50" spans="2:9" s="913" customFormat="1">
      <c r="B50" s="1007">
        <v>31</v>
      </c>
      <c r="C50" s="1008" t="s">
        <v>603</v>
      </c>
      <c r="D50" s="1003">
        <v>5.5614634146341464</v>
      </c>
      <c r="E50" s="1003">
        <v>5.7960975609756096</v>
      </c>
      <c r="F50" s="1003">
        <v>6.0307317073170728</v>
      </c>
      <c r="G50" s="1012">
        <v>6.2653658536585359</v>
      </c>
      <c r="H50" s="1003">
        <v>6.5</v>
      </c>
    </row>
    <row r="51" spans="2:9" s="913" customFormat="1">
      <c r="B51" s="1007">
        <v>32</v>
      </c>
      <c r="C51" s="1008" t="s">
        <v>604</v>
      </c>
      <c r="D51" s="1012">
        <v>5.0256097560975608</v>
      </c>
      <c r="E51" s="1012">
        <v>5.2317073170731705</v>
      </c>
      <c r="F51" s="1012">
        <v>5.4378048780487802</v>
      </c>
      <c r="G51" s="1003">
        <v>5.6439024390243899</v>
      </c>
      <c r="H51" s="1003">
        <v>5.85</v>
      </c>
      <c r="I51" s="1003"/>
    </row>
    <row r="52" spans="2:9" s="913" customFormat="1">
      <c r="B52" s="1007">
        <v>33</v>
      </c>
      <c r="C52" s="1008" t="s">
        <v>626</v>
      </c>
      <c r="D52" s="1012">
        <v>4.7726829268292681</v>
      </c>
      <c r="E52" s="1012">
        <v>4.9795121951219512</v>
      </c>
      <c r="F52" s="1012">
        <v>5.1863414634146343</v>
      </c>
      <c r="G52" s="1012">
        <v>5.3931707317073174</v>
      </c>
      <c r="H52" s="1012">
        <v>5.6</v>
      </c>
    </row>
    <row r="53" spans="2:9" s="913" customFormat="1">
      <c r="B53" s="1007">
        <v>34</v>
      </c>
      <c r="C53" s="1008" t="s">
        <v>624</v>
      </c>
      <c r="D53" s="1003">
        <v>4.3668292682926833</v>
      </c>
      <c r="E53" s="1003">
        <v>4.6751219512195128</v>
      </c>
      <c r="F53" s="1003">
        <v>4.9834146341463423</v>
      </c>
      <c r="G53" s="1003">
        <v>5.2917073170731719</v>
      </c>
      <c r="H53" s="1003">
        <v>5.6</v>
      </c>
    </row>
    <row r="54" spans="2:9" s="913" customFormat="1" ht="15.75" customHeight="1">
      <c r="B54" s="1860" t="s">
        <v>627</v>
      </c>
      <c r="C54" s="1861"/>
      <c r="D54" s="1861"/>
      <c r="E54" s="1861"/>
      <c r="F54" s="1861"/>
      <c r="G54" s="1861"/>
      <c r="H54" s="1862"/>
    </row>
    <row r="55" spans="2:9" s="913" customFormat="1">
      <c r="B55" s="1007">
        <v>35</v>
      </c>
      <c r="C55" s="1008" t="s">
        <v>603</v>
      </c>
      <c r="D55" s="1003">
        <v>5.5614634146341464</v>
      </c>
      <c r="E55" s="1003">
        <v>5.7960975609756096</v>
      </c>
      <c r="F55" s="1003">
        <v>6.0307317073170728</v>
      </c>
      <c r="G55" s="1003">
        <v>6.2653658536585359</v>
      </c>
      <c r="H55" s="1003">
        <v>6.5</v>
      </c>
    </row>
    <row r="56" spans="2:9" s="913" customFormat="1">
      <c r="B56" s="1007">
        <v>36</v>
      </c>
      <c r="C56" s="1008" t="s">
        <v>604</v>
      </c>
      <c r="D56" s="1003">
        <v>4.3668292682926833</v>
      </c>
      <c r="E56" s="1003">
        <v>4.6751219512195128</v>
      </c>
      <c r="F56" s="1003">
        <v>4.9834146341463423</v>
      </c>
      <c r="G56" s="1003">
        <v>5.2917073170731719</v>
      </c>
      <c r="H56" s="1003">
        <v>5.6</v>
      </c>
    </row>
    <row r="57" spans="2:9" s="913" customFormat="1" ht="15.75" customHeight="1">
      <c r="B57" s="1860" t="s">
        <v>628</v>
      </c>
      <c r="C57" s="1861"/>
      <c r="D57" s="1861"/>
      <c r="E57" s="1861"/>
      <c r="F57" s="1861"/>
      <c r="G57" s="1861"/>
      <c r="H57" s="1862"/>
    </row>
    <row r="58" spans="2:9" s="913" customFormat="1">
      <c r="B58" s="1007">
        <v>37</v>
      </c>
      <c r="C58" s="1008" t="s">
        <v>603</v>
      </c>
      <c r="D58" s="1003">
        <v>4.7726829268292681</v>
      </c>
      <c r="E58" s="1003">
        <v>4.9795121951219512</v>
      </c>
      <c r="F58" s="1003">
        <v>5.1863414634146343</v>
      </c>
      <c r="G58" s="1003">
        <v>5.3931707317073174</v>
      </c>
      <c r="H58" s="1003">
        <v>5.6</v>
      </c>
    </row>
    <row r="59" spans="2:9" s="913" customFormat="1">
      <c r="B59" s="1007">
        <v>38</v>
      </c>
      <c r="C59" s="1008" t="s">
        <v>604</v>
      </c>
      <c r="D59" s="1012">
        <v>4.3468292682926828</v>
      </c>
      <c r="E59" s="1012">
        <v>4.6351219512195119</v>
      </c>
      <c r="F59" s="1012">
        <v>4.923414634146341</v>
      </c>
      <c r="G59" s="1012">
        <v>5.21170731707317</v>
      </c>
      <c r="H59" s="1012">
        <v>5.5</v>
      </c>
    </row>
    <row r="60" spans="2:9" s="913" customFormat="1" ht="15.75" customHeight="1">
      <c r="B60" s="1860" t="s">
        <v>629</v>
      </c>
      <c r="C60" s="1861"/>
      <c r="D60" s="1861"/>
      <c r="E60" s="1861"/>
      <c r="F60" s="1861"/>
      <c r="G60" s="1861"/>
      <c r="H60" s="1862"/>
    </row>
    <row r="61" spans="2:9" s="913" customFormat="1">
      <c r="B61" s="1007">
        <v>39</v>
      </c>
      <c r="C61" s="1008" t="s">
        <v>603</v>
      </c>
      <c r="D61" s="1003">
        <v>4.7726829268292681</v>
      </c>
      <c r="E61" s="1003">
        <v>4.9795121951219512</v>
      </c>
      <c r="F61" s="1003">
        <v>5.1863414634146343</v>
      </c>
      <c r="G61" s="1003">
        <v>5.3931707317073174</v>
      </c>
      <c r="H61" s="1003">
        <v>5.6</v>
      </c>
    </row>
    <row r="62" spans="2:9" s="913" customFormat="1">
      <c r="B62" s="1007">
        <v>40</v>
      </c>
      <c r="C62" s="1008" t="s">
        <v>630</v>
      </c>
      <c r="D62" s="1012">
        <v>4.3468292682926828</v>
      </c>
      <c r="E62" s="1012">
        <v>4.6351219512195119</v>
      </c>
      <c r="F62" s="1012">
        <v>4.923414634146341</v>
      </c>
      <c r="G62" s="1012">
        <v>5.21170731707317</v>
      </c>
      <c r="H62" s="1012">
        <v>5.5</v>
      </c>
    </row>
    <row r="63" spans="2:9" s="913" customFormat="1" ht="15.75" customHeight="1">
      <c r="B63" s="1860" t="s">
        <v>631</v>
      </c>
      <c r="C63" s="1861"/>
      <c r="D63" s="1861"/>
      <c r="E63" s="1861"/>
      <c r="F63" s="1861"/>
      <c r="G63" s="1861"/>
      <c r="H63" s="1862"/>
    </row>
    <row r="64" spans="2:9" s="913" customFormat="1">
      <c r="B64" s="1007">
        <v>41</v>
      </c>
      <c r="C64" s="1008" t="s">
        <v>96</v>
      </c>
      <c r="D64" s="1003">
        <v>4.7726829268292681</v>
      </c>
      <c r="E64" s="1003">
        <v>4.9795121951219512</v>
      </c>
      <c r="F64" s="1003">
        <v>5.1863414634146343</v>
      </c>
      <c r="G64" s="1003">
        <v>5.3931707317073174</v>
      </c>
      <c r="H64" s="1003">
        <v>5.6</v>
      </c>
    </row>
    <row r="65" spans="2:8" s="913" customFormat="1" ht="15.6" customHeight="1">
      <c r="B65" s="1860" t="s">
        <v>2693</v>
      </c>
      <c r="C65" s="1861"/>
      <c r="D65" s="1861"/>
      <c r="E65" s="1861"/>
      <c r="F65" s="1861"/>
      <c r="G65" s="1861"/>
      <c r="H65" s="1862"/>
    </row>
    <row r="66" spans="2:8" s="913" customFormat="1">
      <c r="B66" s="1011" t="s">
        <v>400</v>
      </c>
      <c r="C66" s="1008" t="s">
        <v>603</v>
      </c>
      <c r="D66" s="1003">
        <v>4.3668292682926833</v>
      </c>
      <c r="E66" s="1003">
        <v>4.6751219512195128</v>
      </c>
      <c r="F66" s="1003">
        <v>4.9834146341463423</v>
      </c>
      <c r="G66" s="1003">
        <v>5.2917073170731719</v>
      </c>
      <c r="H66" s="1003">
        <v>5.6</v>
      </c>
    </row>
    <row r="67" spans="2:8" s="913" customFormat="1">
      <c r="B67" s="1011" t="s">
        <v>401</v>
      </c>
      <c r="C67" s="1008" t="s">
        <v>604</v>
      </c>
      <c r="D67" s="1003">
        <v>3.8609756097560974</v>
      </c>
      <c r="E67" s="1003">
        <v>4.1707317073170733</v>
      </c>
      <c r="F67" s="1003">
        <v>4.4804878048780488</v>
      </c>
      <c r="G67" s="1003">
        <v>4.7902439024390242</v>
      </c>
      <c r="H67" s="1003">
        <v>5.0999999999999996</v>
      </c>
    </row>
    <row r="68" spans="2:8" s="913" customFormat="1" ht="15.75" customHeight="1">
      <c r="B68" s="1860" t="s">
        <v>632</v>
      </c>
      <c r="C68" s="1861"/>
      <c r="D68" s="1861"/>
      <c r="E68" s="1861"/>
      <c r="F68" s="1861"/>
      <c r="G68" s="1861"/>
      <c r="H68" s="1862"/>
    </row>
    <row r="69" spans="2:8" s="913" customFormat="1">
      <c r="B69" s="1011" t="s">
        <v>402</v>
      </c>
      <c r="C69" s="1013" t="s">
        <v>633</v>
      </c>
      <c r="D69" s="1012">
        <v>4.7026829268292678</v>
      </c>
      <c r="E69" s="1012">
        <v>4.8395121951219506</v>
      </c>
      <c r="F69" s="1012">
        <v>4.9763414634146335</v>
      </c>
      <c r="G69" s="1012">
        <v>5.1131707317073163</v>
      </c>
      <c r="H69" s="1012">
        <v>5.25</v>
      </c>
    </row>
    <row r="70" spans="2:8" s="913" customFormat="1">
      <c r="B70" s="1011" t="s">
        <v>403</v>
      </c>
      <c r="C70" s="1013" t="s">
        <v>634</v>
      </c>
      <c r="D70" s="1012">
        <v>3.9839024390243902</v>
      </c>
      <c r="E70" s="1012">
        <v>4.1629268292682928</v>
      </c>
      <c r="F70" s="1012">
        <v>4.341951219512195</v>
      </c>
      <c r="G70" s="1012">
        <v>4.5209756097560971</v>
      </c>
      <c r="H70" s="1012">
        <v>4.7</v>
      </c>
    </row>
    <row r="72" spans="2:8" s="921" customFormat="1" ht="25.35" customHeight="1">
      <c r="B72" s="1864" t="s">
        <v>2773</v>
      </c>
      <c r="C72" s="1864"/>
      <c r="D72" s="1864"/>
      <c r="E72" s="1864"/>
      <c r="F72" s="1864"/>
      <c r="G72" s="1864"/>
      <c r="H72" s="1864"/>
    </row>
    <row r="116" ht="30" customHeight="1"/>
  </sheetData>
  <mergeCells count="21">
    <mergeCell ref="B72:H72"/>
    <mergeCell ref="B57:H57"/>
    <mergeCell ref="B60:H60"/>
    <mergeCell ref="B63:H63"/>
    <mergeCell ref="B68:H68"/>
    <mergeCell ref="B1:H1"/>
    <mergeCell ref="B2:H2"/>
    <mergeCell ref="B4:H4"/>
    <mergeCell ref="B8:H8"/>
    <mergeCell ref="B15:H15"/>
    <mergeCell ref="B42:H42"/>
    <mergeCell ref="B46:H46"/>
    <mergeCell ref="B65:H65"/>
    <mergeCell ref="B19:H19"/>
    <mergeCell ref="B22:H22"/>
    <mergeCell ref="B25:H25"/>
    <mergeCell ref="B34:H34"/>
    <mergeCell ref="B39:G39"/>
    <mergeCell ref="B49:H49"/>
    <mergeCell ref="B54:H54"/>
    <mergeCell ref="B31:H31"/>
  </mergeCells>
  <pageMargins left="0.70866141732283505" right="0.23622047244094499" top="0.59055118110236204" bottom="0.43307086614173201" header="0.31496062992126" footer="0.31496062992126"/>
  <pageSetup paperSize="9" firstPageNumber="174" orientation="portrait" useFirstPageNumber="1" r:id="rId1"/>
  <headerFooter>
    <oddHeader>&amp;CDRAFT</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aie46">
    <tabColor rgb="FF00B050"/>
  </sheetPr>
  <dimension ref="A1:H75"/>
  <sheetViews>
    <sheetView zoomScaleNormal="145" workbookViewId="0">
      <selection activeCell="D18" sqref="D18"/>
    </sheetView>
  </sheetViews>
  <sheetFormatPr defaultColWidth="5.28515625" defaultRowHeight="12.75"/>
  <cols>
    <col min="1" max="1" width="2.140625" style="9" customWidth="1"/>
    <col min="2" max="2" width="4" style="9" customWidth="1"/>
    <col min="3" max="3" width="59.28515625" style="9" customWidth="1"/>
    <col min="4" max="4" width="5.5703125" style="9" customWidth="1"/>
    <col min="5" max="7" width="5.28515625" style="9" customWidth="1"/>
    <col min="8" max="8" width="5" style="9" customWidth="1"/>
    <col min="9" max="9" width="10.42578125" style="9" customWidth="1"/>
    <col min="10" max="243" width="9.140625" style="9" customWidth="1"/>
    <col min="244" max="16384" width="5.28515625" style="9"/>
  </cols>
  <sheetData>
    <row r="1" spans="1:8" ht="12.75" customHeight="1">
      <c r="B1" s="1859" t="s">
        <v>584</v>
      </c>
      <c r="C1" s="1859"/>
    </row>
    <row r="2" spans="1:8">
      <c r="B2" s="11"/>
    </row>
    <row r="3" spans="1:8" ht="12.75" customHeight="1">
      <c r="A3" s="599"/>
      <c r="B3" s="1859" t="s">
        <v>635</v>
      </c>
      <c r="C3" s="1859"/>
      <c r="D3" s="599"/>
    </row>
    <row r="4" spans="1:8" ht="12.75" customHeight="1">
      <c r="A4" s="599"/>
      <c r="B4" s="1859"/>
      <c r="C4" s="1859"/>
      <c r="D4" s="599"/>
    </row>
    <row r="5" spans="1:8" ht="12.75" customHeight="1">
      <c r="A5" s="599"/>
      <c r="B5" s="543"/>
      <c r="C5" s="543"/>
      <c r="D5" s="599"/>
    </row>
    <row r="6" spans="1:8" ht="19.5" customHeight="1">
      <c r="B6" s="1859" t="s">
        <v>1042</v>
      </c>
      <c r="C6" s="1859"/>
    </row>
    <row r="7" spans="1:8">
      <c r="B7" s="1859"/>
      <c r="C7" s="1859"/>
    </row>
    <row r="8" spans="1:8">
      <c r="B8" s="543"/>
      <c r="C8" s="543"/>
    </row>
    <row r="9" spans="1:8" s="918" customFormat="1" ht="38.25">
      <c r="B9" s="1016" t="s">
        <v>35</v>
      </c>
      <c r="C9" s="1017" t="s">
        <v>2</v>
      </c>
      <c r="D9" s="1018" t="s">
        <v>2765</v>
      </c>
      <c r="E9" s="1018">
        <v>2028</v>
      </c>
      <c r="F9" s="1018">
        <v>2029</v>
      </c>
      <c r="G9" s="1018">
        <v>2030</v>
      </c>
      <c r="H9" s="1018">
        <v>2031</v>
      </c>
    </row>
    <row r="10" spans="1:8" s="918" customFormat="1" ht="12.75" customHeight="1">
      <c r="B10" s="1865" t="s">
        <v>636</v>
      </c>
      <c r="C10" s="1865"/>
      <c r="D10" s="1865"/>
      <c r="E10" s="1865"/>
      <c r="F10" s="1865"/>
      <c r="G10" s="1865"/>
      <c r="H10" s="1865"/>
    </row>
    <row r="11" spans="1:8" s="918" customFormat="1">
      <c r="B11" s="1007">
        <v>1</v>
      </c>
      <c r="C11" s="1019" t="s">
        <v>637</v>
      </c>
      <c r="D11" s="1009">
        <v>6.01219512195122</v>
      </c>
      <c r="E11" s="1009">
        <v>6.1341463414634152</v>
      </c>
      <c r="F11" s="1009">
        <v>6.2560975609756104</v>
      </c>
      <c r="G11" s="1009">
        <v>6.3780487804878057</v>
      </c>
      <c r="H11" s="1009">
        <v>6.5</v>
      </c>
    </row>
    <row r="12" spans="1:8" s="918" customFormat="1">
      <c r="B12" s="1007">
        <v>2</v>
      </c>
      <c r="C12" s="1019" t="s">
        <v>638</v>
      </c>
      <c r="D12" s="1009">
        <v>5.4409756097560971</v>
      </c>
      <c r="E12" s="1009">
        <v>5.5807317073170726</v>
      </c>
      <c r="F12" s="1009">
        <v>5.7204878048780481</v>
      </c>
      <c r="G12" s="1009">
        <v>5.8602439024390236</v>
      </c>
      <c r="H12" s="1009">
        <v>6</v>
      </c>
    </row>
    <row r="13" spans="1:8" s="918" customFormat="1">
      <c r="B13" s="1007">
        <v>3</v>
      </c>
      <c r="C13" s="1019" t="s">
        <v>639</v>
      </c>
      <c r="D13" s="1009">
        <v>5.4409756097560971</v>
      </c>
      <c r="E13" s="1009">
        <v>5.5807317073170726</v>
      </c>
      <c r="F13" s="1009">
        <v>5.7204878048780481</v>
      </c>
      <c r="G13" s="1009">
        <v>5.8602439024390236</v>
      </c>
      <c r="H13" s="1009">
        <v>6</v>
      </c>
    </row>
    <row r="14" spans="1:8" s="918" customFormat="1">
      <c r="B14" s="1007">
        <v>4</v>
      </c>
      <c r="C14" s="1019" t="s">
        <v>640</v>
      </c>
      <c r="D14" s="1009">
        <v>4.829756097560975</v>
      </c>
      <c r="E14" s="1009">
        <v>4.9473170731707308</v>
      </c>
      <c r="F14" s="1009">
        <v>5.0648780487804865</v>
      </c>
      <c r="G14" s="1009">
        <v>5.1824390243902423</v>
      </c>
      <c r="H14" s="1009">
        <v>5.3</v>
      </c>
    </row>
    <row r="15" spans="1:8" s="918" customFormat="1">
      <c r="B15" s="1007">
        <v>5</v>
      </c>
      <c r="C15" s="1019" t="s">
        <v>641</v>
      </c>
      <c r="D15" s="1009">
        <v>5.4409756097560971</v>
      </c>
      <c r="E15" s="1009">
        <v>5.5807317073170726</v>
      </c>
      <c r="F15" s="1009">
        <v>5.7204878048780481</v>
      </c>
      <c r="G15" s="1009">
        <v>5.8602439024390236</v>
      </c>
      <c r="H15" s="1009">
        <v>6</v>
      </c>
    </row>
    <row r="16" spans="1:8" s="918" customFormat="1">
      <c r="B16" s="1007">
        <v>6</v>
      </c>
      <c r="C16" s="1019" t="s">
        <v>2794</v>
      </c>
      <c r="D16" s="1009">
        <v>5.4409756097560971</v>
      </c>
      <c r="E16" s="1009">
        <v>5.5807317073170726</v>
      </c>
      <c r="F16" s="1009">
        <v>5.7204878048780481</v>
      </c>
      <c r="G16" s="1009">
        <v>5.8602439024390236</v>
      </c>
      <c r="H16" s="1009">
        <v>6</v>
      </c>
    </row>
    <row r="17" spans="2:8" s="918" customFormat="1" ht="12.75" customHeight="1">
      <c r="B17" s="1007">
        <v>7</v>
      </c>
      <c r="C17" s="1019" t="s">
        <v>2767</v>
      </c>
      <c r="D17" s="1009">
        <v>4.4959999999999996</v>
      </c>
      <c r="E17" s="1009">
        <v>4.5719999999999992</v>
      </c>
      <c r="F17" s="1009">
        <v>4.6479999999999988</v>
      </c>
      <c r="G17" s="1009">
        <v>4.7239999999999984</v>
      </c>
      <c r="H17" s="1009">
        <v>4.8</v>
      </c>
    </row>
    <row r="18" spans="2:8" s="918" customFormat="1">
      <c r="B18" s="1007">
        <v>8</v>
      </c>
      <c r="C18" s="1019" t="s">
        <v>2768</v>
      </c>
      <c r="D18" s="1009">
        <v>3.8600000000000003</v>
      </c>
      <c r="E18" s="1009">
        <v>4.0200000000000005</v>
      </c>
      <c r="F18" s="1009">
        <v>4.1800000000000006</v>
      </c>
      <c r="G18" s="1009">
        <v>4.3400000000000007</v>
      </c>
      <c r="H18" s="1009">
        <v>4.5</v>
      </c>
    </row>
    <row r="19" spans="2:8" s="918" customFormat="1">
      <c r="B19" s="1007">
        <v>9</v>
      </c>
      <c r="C19" s="1019" t="s">
        <v>2769</v>
      </c>
      <c r="D19" s="1009">
        <v>3.302</v>
      </c>
      <c r="E19" s="1009">
        <v>3.5640000000000001</v>
      </c>
      <c r="F19" s="1009">
        <v>3.8260000000000001</v>
      </c>
      <c r="G19" s="1009">
        <v>4.0880000000000001</v>
      </c>
      <c r="H19" s="1009">
        <v>4.3499999999999996</v>
      </c>
    </row>
    <row r="20" spans="2:8" s="918" customFormat="1">
      <c r="B20" s="1007">
        <v>10</v>
      </c>
      <c r="C20" s="1019" t="s">
        <v>642</v>
      </c>
      <c r="D20" s="1009">
        <v>4.829756097560975</v>
      </c>
      <c r="E20" s="1009">
        <v>4.9473170731707308</v>
      </c>
      <c r="F20" s="1009">
        <v>5.0648780487804865</v>
      </c>
      <c r="G20" s="1009">
        <v>5.1824390243902423</v>
      </c>
      <c r="H20" s="1009">
        <v>5.3</v>
      </c>
    </row>
    <row r="21" spans="2:8" s="918" customFormat="1">
      <c r="B21" s="1007">
        <v>11</v>
      </c>
      <c r="C21" s="1019" t="s">
        <v>2795</v>
      </c>
      <c r="D21" s="1009">
        <v>4.829756097560975</v>
      </c>
      <c r="E21" s="1009">
        <v>4.9473170731707308</v>
      </c>
      <c r="F21" s="1009">
        <v>5.0648780487804865</v>
      </c>
      <c r="G21" s="1009">
        <v>5.1824390243902423</v>
      </c>
      <c r="H21" s="1009">
        <v>5.3</v>
      </c>
    </row>
    <row r="22" spans="2:8" s="918" customFormat="1" ht="12.75" customHeight="1">
      <c r="B22" s="1007">
        <v>12</v>
      </c>
      <c r="C22" s="1019" t="s">
        <v>2770</v>
      </c>
      <c r="D22" s="1009">
        <v>3.55</v>
      </c>
      <c r="E22" s="1009">
        <v>3.75</v>
      </c>
      <c r="F22" s="1009">
        <v>3.95</v>
      </c>
      <c r="G22" s="1009">
        <v>4.1500000000000004</v>
      </c>
      <c r="H22" s="1009">
        <v>4.3499999999999996</v>
      </c>
    </row>
    <row r="23" spans="2:8" s="918" customFormat="1" ht="14.25" customHeight="1">
      <c r="B23" s="1007">
        <v>13</v>
      </c>
      <c r="C23" s="1019" t="s">
        <v>2771</v>
      </c>
      <c r="D23" s="1009">
        <v>3.25</v>
      </c>
      <c r="E23" s="1009">
        <v>3.37</v>
      </c>
      <c r="F23" s="1009">
        <v>3.5</v>
      </c>
      <c r="G23" s="1009">
        <v>3.62</v>
      </c>
      <c r="H23" s="1009">
        <v>3.75</v>
      </c>
    </row>
    <row r="24" spans="2:8" s="918" customFormat="1">
      <c r="B24" s="1007">
        <v>14</v>
      </c>
      <c r="C24" s="1019" t="s">
        <v>2772</v>
      </c>
      <c r="D24" s="1009">
        <v>2.66</v>
      </c>
      <c r="E24" s="1009">
        <v>2.87</v>
      </c>
      <c r="F24" s="1009">
        <v>3.08</v>
      </c>
      <c r="G24" s="1009">
        <v>3.29</v>
      </c>
      <c r="H24" s="1009">
        <v>3.5</v>
      </c>
    </row>
    <row r="25" spans="2:8" s="10" customFormat="1" ht="12.75" customHeight="1">
      <c r="H25" s="919"/>
    </row>
    <row r="26" spans="2:8" s="10" customFormat="1" ht="12.75" customHeight="1">
      <c r="G26" s="919"/>
      <c r="H26" s="919"/>
    </row>
    <row r="27" spans="2:8" s="10" customFormat="1" ht="12.75" customHeight="1">
      <c r="G27" s="919"/>
      <c r="H27" s="919"/>
    </row>
    <row r="28" spans="2:8" s="10" customFormat="1" ht="12.75" customHeight="1"/>
    <row r="29" spans="2:8" s="10" customFormat="1" ht="12.75" customHeight="1"/>
    <row r="30" spans="2:8" s="10" customFormat="1" ht="12.75" customHeight="1"/>
    <row r="31" spans="2:8" s="10" customFormat="1" ht="15.75" customHeight="1"/>
    <row r="32" spans="2:8" s="10" customFormat="1" ht="15.75" customHeight="1"/>
    <row r="33" spans="2:3" s="10" customFormat="1" ht="12.75" customHeight="1"/>
    <row r="34" spans="2:3" s="10" customFormat="1" ht="15.75" customHeight="1"/>
    <row r="35" spans="2:3" s="10" customFormat="1" ht="12.75" customHeight="1"/>
    <row r="36" spans="2:3" s="10" customFormat="1" ht="12.75" customHeight="1"/>
    <row r="37" spans="2:3" s="10" customFormat="1" ht="15" customHeight="1"/>
    <row r="38" spans="2:3" s="10" customFormat="1" ht="12.75" customHeight="1"/>
    <row r="39" spans="2:3" s="10" customFormat="1" ht="12.75" customHeight="1"/>
    <row r="40" spans="2:3">
      <c r="B40" s="12"/>
      <c r="C40" s="12"/>
    </row>
    <row r="41" spans="2:3">
      <c r="B41" s="12"/>
      <c r="C41" s="12"/>
    </row>
    <row r="42" spans="2:3">
      <c r="B42" s="12"/>
      <c r="C42" s="12"/>
    </row>
    <row r="43" spans="2:3">
      <c r="B43" s="12"/>
      <c r="C43" s="13"/>
    </row>
    <row r="44" spans="2:3">
      <c r="B44" s="12"/>
      <c r="C44" s="13"/>
    </row>
    <row r="45" spans="2:3">
      <c r="B45" s="12"/>
      <c r="C45" s="13"/>
    </row>
    <row r="46" spans="2:3">
      <c r="B46" s="12"/>
      <c r="C46" s="13"/>
    </row>
    <row r="47" spans="2:3">
      <c r="B47" s="12"/>
      <c r="C47" s="13"/>
    </row>
    <row r="48" spans="2:3">
      <c r="B48" s="12"/>
      <c r="C48" s="13"/>
    </row>
    <row r="49" spans="2:3" ht="24.75" customHeight="1">
      <c r="B49" s="12"/>
      <c r="C49" s="13"/>
    </row>
    <row r="50" spans="2:3">
      <c r="B50" s="12"/>
      <c r="C50" s="13"/>
    </row>
    <row r="51" spans="2:3">
      <c r="B51" s="12"/>
      <c r="C51" s="13"/>
    </row>
    <row r="52" spans="2:3">
      <c r="B52" s="12"/>
      <c r="C52" s="13"/>
    </row>
    <row r="53" spans="2:3">
      <c r="B53" s="12"/>
      <c r="C53" s="13"/>
    </row>
    <row r="54" spans="2:3">
      <c r="B54" s="12"/>
      <c r="C54" s="13"/>
    </row>
    <row r="55" spans="2:3">
      <c r="B55" s="12"/>
      <c r="C55" s="13"/>
    </row>
    <row r="56" spans="2:3">
      <c r="B56" s="12"/>
      <c r="C56" s="13"/>
    </row>
    <row r="57" spans="2:3">
      <c r="B57" s="12"/>
      <c r="C57" s="13"/>
    </row>
    <row r="58" spans="2:3">
      <c r="B58" s="12"/>
      <c r="C58" s="13"/>
    </row>
    <row r="59" spans="2:3">
      <c r="B59" s="12"/>
      <c r="C59" s="13"/>
    </row>
    <row r="60" spans="2:3">
      <c r="B60" s="12"/>
      <c r="C60" s="13"/>
    </row>
    <row r="61" spans="2:3">
      <c r="B61" s="12"/>
      <c r="C61" s="13"/>
    </row>
    <row r="62" spans="2:3">
      <c r="B62" s="12"/>
      <c r="C62" s="13"/>
    </row>
    <row r="63" spans="2:3">
      <c r="B63" s="12"/>
      <c r="C63" s="13"/>
    </row>
    <row r="64" spans="2:3">
      <c r="B64" s="12"/>
      <c r="C64" s="13"/>
    </row>
    <row r="65" spans="2:3">
      <c r="B65" s="12"/>
      <c r="C65" s="13"/>
    </row>
    <row r="66" spans="2:3">
      <c r="B66" s="12"/>
      <c r="C66" s="13"/>
    </row>
    <row r="67" spans="2:3">
      <c r="B67" s="12"/>
      <c r="C67" s="13"/>
    </row>
    <row r="68" spans="2:3">
      <c r="B68" s="12"/>
      <c r="C68" s="13"/>
    </row>
    <row r="69" spans="2:3">
      <c r="B69" s="12"/>
      <c r="C69" s="13"/>
    </row>
    <row r="70" spans="2:3">
      <c r="B70" s="12"/>
      <c r="C70" s="13"/>
    </row>
    <row r="71" spans="2:3" ht="12.75" customHeight="1">
      <c r="B71" s="14"/>
      <c r="C71" s="10"/>
    </row>
    <row r="72" spans="2:3">
      <c r="B72" s="15"/>
      <c r="C72" s="16"/>
    </row>
    <row r="73" spans="2:3">
      <c r="B73" s="17"/>
    </row>
    <row r="74" spans="2:3">
      <c r="B74" s="18"/>
    </row>
    <row r="75" spans="2:3">
      <c r="B75" s="15"/>
      <c r="C75" s="16"/>
    </row>
  </sheetData>
  <mergeCells count="4">
    <mergeCell ref="B6:C7"/>
    <mergeCell ref="B1:C1"/>
    <mergeCell ref="B3:C4"/>
    <mergeCell ref="B10:H10"/>
  </mergeCells>
  <pageMargins left="0.25" right="0.25" top="0.75" bottom="0.75" header="0.3" footer="0.3"/>
  <pageSetup paperSize="9" firstPageNumber="176" fitToHeight="0" orientation="portrait" useFirstPageNumber="1" r:id="rId1"/>
  <headerFooter>
    <oddHeader>&amp;CDRAFT</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aie47">
    <tabColor rgb="FF00B050"/>
  </sheetPr>
  <dimension ref="A2:H72"/>
  <sheetViews>
    <sheetView zoomScale="79" zoomScaleNormal="115" workbookViewId="0">
      <selection activeCell="G10" sqref="G10"/>
    </sheetView>
  </sheetViews>
  <sheetFormatPr defaultColWidth="10.28515625" defaultRowHeight="15.75"/>
  <cols>
    <col min="1" max="1" width="5.28515625" style="1" customWidth="1"/>
    <col min="2" max="2" width="9" style="1" customWidth="1"/>
    <col min="3" max="3" width="55.85546875" style="1" customWidth="1"/>
    <col min="4" max="16384" width="10.28515625" style="1"/>
  </cols>
  <sheetData>
    <row r="2" spans="1:8" ht="24.75" customHeight="1">
      <c r="A2" s="603"/>
      <c r="B2" s="1866" t="s">
        <v>584</v>
      </c>
      <c r="C2" s="1866"/>
      <c r="D2" s="1866"/>
      <c r="E2" s="1866"/>
      <c r="F2" s="603"/>
    </row>
    <row r="3" spans="1:8" ht="15.75" customHeight="1">
      <c r="A3" s="602"/>
      <c r="B3" s="1867" t="s">
        <v>643</v>
      </c>
      <c r="C3" s="1867"/>
      <c r="D3" s="1867"/>
      <c r="E3" s="1867"/>
      <c r="F3" s="602"/>
      <c r="G3" s="602"/>
    </row>
    <row r="4" spans="1:8" ht="36.75" customHeight="1">
      <c r="A4" s="602"/>
      <c r="B4" s="689"/>
      <c r="C4" s="689"/>
      <c r="D4" s="689"/>
      <c r="E4" s="689"/>
      <c r="F4" s="602"/>
      <c r="G4" s="602"/>
    </row>
    <row r="5" spans="1:8" ht="27.75" customHeight="1">
      <c r="A5" s="602"/>
      <c r="B5" s="1853" t="s">
        <v>1041</v>
      </c>
      <c r="C5" s="1853"/>
      <c r="D5" s="1853"/>
      <c r="E5" s="1853"/>
      <c r="F5" s="602"/>
      <c r="G5" s="602"/>
    </row>
    <row r="6" spans="1:8" ht="97.5" customHeight="1">
      <c r="A6" s="701"/>
    </row>
    <row r="7" spans="1:8" ht="51.75">
      <c r="A7" s="3"/>
      <c r="B7" s="600" t="s">
        <v>35</v>
      </c>
      <c r="C7" s="601" t="s">
        <v>2</v>
      </c>
      <c r="D7" s="720" t="s">
        <v>2490</v>
      </c>
      <c r="E7" s="721" t="s">
        <v>2491</v>
      </c>
      <c r="F7" s="28"/>
      <c r="G7" s="28"/>
      <c r="H7" s="28"/>
    </row>
    <row r="8" spans="1:8" ht="22.5" customHeight="1">
      <c r="A8" s="5"/>
      <c r="B8" s="1850" t="s">
        <v>644</v>
      </c>
      <c r="C8" s="1850"/>
      <c r="D8" s="1850"/>
      <c r="E8" s="1850"/>
      <c r="F8" s="28"/>
      <c r="G8" s="28"/>
      <c r="H8" s="28"/>
    </row>
    <row r="9" spans="1:8" ht="31.5" customHeight="1">
      <c r="A9" s="5"/>
      <c r="B9" s="6">
        <v>1</v>
      </c>
      <c r="C9" s="7" t="s">
        <v>645</v>
      </c>
      <c r="D9" s="802">
        <v>4.8640000000000008</v>
      </c>
      <c r="E9" s="802">
        <v>5.120000000000001</v>
      </c>
      <c r="F9" s="28"/>
      <c r="G9" s="28"/>
      <c r="H9" s="28"/>
    </row>
    <row r="10" spans="1:8" ht="25.5">
      <c r="A10" s="5"/>
      <c r="B10" s="6">
        <v>2</v>
      </c>
      <c r="C10" s="7" t="s">
        <v>646</v>
      </c>
      <c r="D10" s="802">
        <v>4.6079999999999997</v>
      </c>
      <c r="E10" s="802">
        <v>4.8640000000000008</v>
      </c>
      <c r="F10" s="28"/>
      <c r="G10" s="28"/>
      <c r="H10" s="28"/>
    </row>
    <row r="11" spans="1:8">
      <c r="A11" s="5"/>
      <c r="B11" s="28"/>
      <c r="C11" s="28"/>
      <c r="D11" s="28"/>
      <c r="E11" s="28"/>
      <c r="F11" s="645"/>
      <c r="G11" s="28"/>
      <c r="H11" s="28"/>
    </row>
    <row r="12" spans="1:8">
      <c r="A12" s="595"/>
      <c r="B12" s="595" t="s">
        <v>647</v>
      </c>
      <c r="C12" s="28"/>
      <c r="D12" s="28"/>
      <c r="E12" s="28"/>
      <c r="F12" s="28"/>
      <c r="G12" s="28"/>
      <c r="H12" s="28"/>
    </row>
    <row r="13" spans="1:8">
      <c r="A13" s="595"/>
      <c r="B13" s="28"/>
      <c r="C13" s="28"/>
      <c r="D13" s="28"/>
      <c r="E13" s="28"/>
      <c r="F13" s="28"/>
      <c r="G13" s="28"/>
      <c r="H13" s="28"/>
    </row>
    <row r="14" spans="1:8">
      <c r="A14" s="595"/>
      <c r="B14" s="28"/>
      <c r="C14" s="28"/>
      <c r="D14" s="28"/>
      <c r="E14" s="28"/>
      <c r="F14" s="28"/>
      <c r="G14" s="28"/>
      <c r="H14" s="28"/>
    </row>
    <row r="15" spans="1:8">
      <c r="A15" s="28"/>
      <c r="B15" s="28"/>
      <c r="C15" s="28"/>
      <c r="D15" s="28"/>
      <c r="E15" s="28"/>
      <c r="F15" s="28"/>
      <c r="G15" s="28"/>
      <c r="H15" s="28"/>
    </row>
    <row r="16" spans="1:8">
      <c r="A16" s="28"/>
      <c r="B16" s="28"/>
      <c r="C16" s="28"/>
      <c r="D16" s="28"/>
      <c r="E16" s="28"/>
      <c r="F16" s="28"/>
      <c r="G16" s="28"/>
      <c r="H16" s="28"/>
    </row>
    <row r="17" spans="1:8">
      <c r="A17" s="28"/>
      <c r="B17" s="28"/>
      <c r="C17" s="28"/>
      <c r="D17" s="28"/>
      <c r="E17" s="28"/>
      <c r="F17" s="28"/>
      <c r="G17" s="28"/>
      <c r="H17" s="28"/>
    </row>
    <row r="18" spans="1:8">
      <c r="A18" s="28"/>
      <c r="B18" s="28"/>
      <c r="C18" s="28"/>
      <c r="D18" s="28"/>
      <c r="E18" s="28"/>
      <c r="F18" s="28"/>
      <c r="G18" s="28"/>
      <c r="H18" s="28"/>
    </row>
    <row r="19" spans="1:8">
      <c r="A19" s="28"/>
      <c r="B19" s="28"/>
      <c r="C19" s="28"/>
      <c r="D19" s="28"/>
      <c r="E19" s="28"/>
      <c r="F19" s="28"/>
      <c r="G19" s="28"/>
      <c r="H19" s="28"/>
    </row>
    <row r="20" spans="1:8">
      <c r="A20" s="28"/>
      <c r="B20" s="28"/>
      <c r="C20" s="28"/>
      <c r="D20" s="28"/>
      <c r="E20" s="28"/>
      <c r="F20" s="28"/>
      <c r="G20" s="28"/>
      <c r="H20" s="28"/>
    </row>
    <row r="24" spans="1:8">
      <c r="F24" s="8"/>
    </row>
    <row r="25" spans="1:8">
      <c r="F25" s="8"/>
    </row>
    <row r="26" spans="1:8">
      <c r="F26" s="8"/>
    </row>
    <row r="27" spans="1:8">
      <c r="F27" s="8"/>
    </row>
    <row r="28" spans="1:8">
      <c r="F28" s="8"/>
    </row>
    <row r="29" spans="1:8">
      <c r="F29" s="8"/>
    </row>
    <row r="30" spans="1:8">
      <c r="F30" s="8"/>
    </row>
    <row r="31" spans="1:8">
      <c r="F31" s="8"/>
    </row>
    <row r="32" spans="1:8">
      <c r="F32" s="8"/>
    </row>
    <row r="33" spans="6:6">
      <c r="F33" s="8"/>
    </row>
    <row r="34" spans="6:6">
      <c r="F34" s="8"/>
    </row>
    <row r="35" spans="6:6">
      <c r="F35" s="8"/>
    </row>
    <row r="36" spans="6:6">
      <c r="F36" s="8"/>
    </row>
    <row r="37" spans="6:6">
      <c r="F37" s="8"/>
    </row>
    <row r="38" spans="6:6">
      <c r="F38" s="8"/>
    </row>
    <row r="39" spans="6:6">
      <c r="F39" s="8"/>
    </row>
    <row r="40" spans="6:6">
      <c r="F40" s="8"/>
    </row>
    <row r="41" spans="6:6">
      <c r="F41" s="8"/>
    </row>
    <row r="42" spans="6:6">
      <c r="F42" s="8"/>
    </row>
    <row r="43" spans="6:6">
      <c r="F43" s="8"/>
    </row>
    <row r="44" spans="6:6">
      <c r="F44" s="8"/>
    </row>
    <row r="45" spans="6:6">
      <c r="F45" s="8"/>
    </row>
    <row r="46" spans="6:6">
      <c r="F46" s="8"/>
    </row>
    <row r="47" spans="6:6">
      <c r="F47" s="8"/>
    </row>
    <row r="48" spans="6:6">
      <c r="F48" s="8"/>
    </row>
    <row r="49" spans="6:6">
      <c r="F49" s="8"/>
    </row>
    <row r="50" spans="6:6">
      <c r="F50" s="8"/>
    </row>
    <row r="51" spans="6:6">
      <c r="F51" s="8"/>
    </row>
    <row r="52" spans="6:6">
      <c r="F52" s="8"/>
    </row>
    <row r="53" spans="6:6">
      <c r="F53" s="8"/>
    </row>
    <row r="54" spans="6:6">
      <c r="F54" s="8"/>
    </row>
    <row r="55" spans="6:6">
      <c r="F55" s="8"/>
    </row>
    <row r="56" spans="6:6">
      <c r="F56" s="8"/>
    </row>
    <row r="57" spans="6:6">
      <c r="F57" s="8"/>
    </row>
    <row r="58" spans="6:6">
      <c r="F58" s="8"/>
    </row>
    <row r="59" spans="6:6">
      <c r="F59" s="8"/>
    </row>
    <row r="60" spans="6:6">
      <c r="F60" s="8"/>
    </row>
    <row r="61" spans="6:6">
      <c r="F61" s="8"/>
    </row>
    <row r="62" spans="6:6">
      <c r="F62" s="8"/>
    </row>
    <row r="63" spans="6:6">
      <c r="F63" s="8"/>
    </row>
    <row r="64" spans="6:6">
      <c r="F64" s="8"/>
    </row>
    <row r="65" spans="6:6">
      <c r="F65" s="8"/>
    </row>
    <row r="66" spans="6:6">
      <c r="F66" s="8"/>
    </row>
    <row r="67" spans="6:6">
      <c r="F67" s="8"/>
    </row>
    <row r="68" spans="6:6">
      <c r="F68" s="8"/>
    </row>
    <row r="69" spans="6:6">
      <c r="F69" s="8"/>
    </row>
    <row r="70" spans="6:6">
      <c r="F70" s="8"/>
    </row>
    <row r="71" spans="6:6">
      <c r="F71" s="8"/>
    </row>
    <row r="72" spans="6:6">
      <c r="F72" s="8"/>
    </row>
  </sheetData>
  <mergeCells count="4">
    <mergeCell ref="B8:E8"/>
    <mergeCell ref="B2:E2"/>
    <mergeCell ref="B3:E3"/>
    <mergeCell ref="B5:E5"/>
  </mergeCells>
  <pageMargins left="0.47244094488188998" right="0.196850393700787" top="0.27559055118110198" bottom="0.35433070866141703" header="0.23622047244094499" footer="0.27559055118110198"/>
  <pageSetup paperSize="9" scale="85" firstPageNumber="177" orientation="portrait" useFirstPageNumber="1" r:id="rId1"/>
  <headerFooter alignWithMargins="0">
    <oddHeader>&amp;CDRAFT</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3">
    <tabColor rgb="FF92D050"/>
    <pageSetUpPr fitToPage="1"/>
  </sheetPr>
  <dimension ref="A1:Z19"/>
  <sheetViews>
    <sheetView zoomScale="85" zoomScaleNormal="100" workbookViewId="0">
      <selection activeCell="D27" sqref="A26:D27"/>
    </sheetView>
  </sheetViews>
  <sheetFormatPr defaultColWidth="10.28515625" defaultRowHeight="15"/>
  <cols>
    <col min="1" max="1" width="12.140625" style="254" customWidth="1"/>
    <col min="2" max="2" width="5.42578125" style="254" customWidth="1"/>
    <col min="3" max="3" width="29.140625" style="254" customWidth="1"/>
    <col min="4" max="4" width="14.7109375" style="254" customWidth="1"/>
    <col min="5" max="5" width="26.140625" style="254" customWidth="1"/>
    <col min="6" max="6" width="10.28515625" style="254" customWidth="1"/>
    <col min="7" max="7" width="7.42578125" style="254" customWidth="1"/>
    <col min="8" max="8" width="9.85546875" style="254" customWidth="1"/>
    <col min="9" max="9" width="10" style="254" customWidth="1"/>
    <col min="10" max="10" width="7.85546875" style="254" customWidth="1"/>
    <col min="11" max="11" width="9.85546875" style="254" customWidth="1"/>
    <col min="12" max="12" width="7.140625" style="254" customWidth="1"/>
    <col min="13" max="24" width="10.28515625" style="254"/>
    <col min="25" max="26" width="10.28515625" style="254" hidden="1" customWidth="1"/>
    <col min="27" max="16384" width="10.28515625" style="254"/>
  </cols>
  <sheetData>
    <row r="1" spans="1:12" ht="15.75">
      <c r="A1" s="1229" t="s">
        <v>0</v>
      </c>
      <c r="B1" s="1229"/>
      <c r="C1" s="1229"/>
      <c r="D1" s="1229"/>
      <c r="E1" s="1229"/>
      <c r="F1" s="1229"/>
      <c r="G1" s="1229"/>
      <c r="H1" s="255"/>
    </row>
    <row r="2" spans="1:12" ht="15.75">
      <c r="B2" s="555"/>
    </row>
    <row r="3" spans="1:12" ht="15" customHeight="1">
      <c r="A3" s="1230" t="s">
        <v>2389</v>
      </c>
      <c r="B3" s="1230"/>
      <c r="C3" s="1230"/>
      <c r="D3" s="1230"/>
      <c r="E3" s="1230"/>
      <c r="F3" s="1230"/>
      <c r="G3" s="1230"/>
      <c r="H3" s="256"/>
    </row>
    <row r="4" spans="1:12">
      <c r="B4" s="533"/>
      <c r="C4" s="533"/>
      <c r="D4" s="533"/>
      <c r="E4" s="533"/>
      <c r="F4" s="533"/>
      <c r="G4" s="30"/>
      <c r="H4" s="30"/>
      <c r="J4" s="30"/>
      <c r="K4" s="30"/>
    </row>
    <row r="5" spans="1:12">
      <c r="B5" s="556"/>
      <c r="C5" s="556"/>
      <c r="D5" s="556"/>
      <c r="E5" s="556"/>
      <c r="F5" s="556"/>
      <c r="G5" s="1231"/>
      <c r="H5" s="1231"/>
      <c r="J5" s="30"/>
      <c r="K5" s="30"/>
    </row>
    <row r="6" spans="1:12" ht="25.5">
      <c r="B6" s="688" t="s">
        <v>17</v>
      </c>
      <c r="C6" s="717" t="s">
        <v>2</v>
      </c>
      <c r="D6" s="624" t="s">
        <v>3</v>
      </c>
      <c r="E6" s="624" t="s">
        <v>2485</v>
      </c>
      <c r="F6" s="171"/>
      <c r="G6" s="171"/>
      <c r="H6" s="257"/>
      <c r="I6" s="257"/>
      <c r="J6" s="171"/>
      <c r="K6" s="257"/>
      <c r="L6" s="28"/>
    </row>
    <row r="7" spans="1:12" ht="15" customHeight="1">
      <c r="B7" s="1232" t="s">
        <v>2680</v>
      </c>
      <c r="C7" s="1232"/>
      <c r="D7" s="1232"/>
      <c r="E7" s="1232"/>
      <c r="F7" s="171"/>
      <c r="G7" s="171"/>
      <c r="H7" s="257"/>
      <c r="I7" s="257"/>
      <c r="J7" s="171"/>
      <c r="K7" s="257"/>
    </row>
    <row r="8" spans="1:12">
      <c r="B8" s="1228">
        <v>1</v>
      </c>
      <c r="C8" s="130" t="s">
        <v>79</v>
      </c>
      <c r="D8" s="54" t="s">
        <v>7</v>
      </c>
      <c r="E8" s="390">
        <v>1.6</v>
      </c>
      <c r="F8" s="163"/>
      <c r="G8" s="101"/>
      <c r="H8" s="163"/>
      <c r="I8" s="259"/>
      <c r="J8" s="101"/>
      <c r="K8" s="163"/>
      <c r="L8" s="259"/>
    </row>
    <row r="9" spans="1:12">
      <c r="B9" s="1228"/>
      <c r="C9" s="130" t="s">
        <v>80</v>
      </c>
      <c r="D9" s="54" t="s">
        <v>7</v>
      </c>
      <c r="E9" s="390">
        <v>1.56</v>
      </c>
      <c r="F9" s="163"/>
      <c r="G9" s="101"/>
      <c r="H9" s="163"/>
      <c r="I9" s="259"/>
      <c r="J9" s="101"/>
      <c r="K9" s="163"/>
      <c r="L9" s="259"/>
    </row>
    <row r="10" spans="1:12">
      <c r="B10" s="1228"/>
      <c r="C10" s="130" t="s">
        <v>81</v>
      </c>
      <c r="D10" s="54" t="s">
        <v>7</v>
      </c>
      <c r="E10" s="390">
        <v>1.54</v>
      </c>
      <c r="F10" s="163"/>
      <c r="G10" s="101"/>
      <c r="H10" s="163"/>
      <c r="I10" s="259"/>
      <c r="J10" s="101"/>
      <c r="K10" s="163"/>
      <c r="L10" s="259"/>
    </row>
    <row r="11" spans="1:12">
      <c r="B11" s="1228"/>
      <c r="C11" s="130" t="s">
        <v>82</v>
      </c>
      <c r="D11" s="54" t="s">
        <v>7</v>
      </c>
      <c r="E11" s="390">
        <v>1.48</v>
      </c>
      <c r="F11" s="163"/>
      <c r="G11" s="101"/>
      <c r="H11" s="163"/>
      <c r="I11" s="259"/>
      <c r="J11" s="101"/>
      <c r="K11" s="163"/>
      <c r="L11" s="259"/>
    </row>
    <row r="12" spans="1:12">
      <c r="B12" s="1228">
        <v>2</v>
      </c>
      <c r="C12" s="130" t="s">
        <v>79</v>
      </c>
      <c r="D12" s="54" t="s">
        <v>33</v>
      </c>
      <c r="E12" s="390">
        <v>1.48</v>
      </c>
      <c r="F12" s="163"/>
      <c r="G12" s="101"/>
      <c r="H12" s="163"/>
      <c r="I12" s="259"/>
      <c r="J12" s="101"/>
      <c r="K12" s="163"/>
      <c r="L12" s="259"/>
    </row>
    <row r="13" spans="1:12">
      <c r="B13" s="1228"/>
      <c r="C13" s="130" t="s">
        <v>81</v>
      </c>
      <c r="D13" s="54" t="s">
        <v>33</v>
      </c>
      <c r="E13" s="390">
        <v>1.46</v>
      </c>
      <c r="F13" s="163"/>
      <c r="G13" s="101"/>
      <c r="H13" s="163"/>
      <c r="I13" s="259"/>
      <c r="J13" s="101"/>
      <c r="K13" s="163"/>
      <c r="L13" s="259"/>
    </row>
    <row r="14" spans="1:12">
      <c r="B14" s="1228"/>
      <c r="C14" s="130" t="s">
        <v>82</v>
      </c>
      <c r="D14" s="54" t="s">
        <v>33</v>
      </c>
      <c r="E14" s="390">
        <v>1.42</v>
      </c>
      <c r="F14" s="163"/>
      <c r="G14" s="101"/>
      <c r="H14" s="163"/>
      <c r="I14" s="259"/>
      <c r="J14" s="101"/>
      <c r="K14" s="163"/>
      <c r="L14" s="259"/>
    </row>
    <row r="15" spans="1:12">
      <c r="B15" s="557" t="s">
        <v>83</v>
      </c>
      <c r="C15" s="557"/>
      <c r="D15" s="556"/>
      <c r="E15" s="556"/>
      <c r="F15" s="556"/>
      <c r="H15" s="163"/>
      <c r="I15" s="260"/>
      <c r="J15" s="259"/>
    </row>
    <row r="16" spans="1:12" ht="39.75" customHeight="1">
      <c r="B16" s="1227" t="s">
        <v>77</v>
      </c>
      <c r="C16" s="1227"/>
      <c r="D16" s="1227"/>
      <c r="E16" s="1227"/>
      <c r="F16" s="558"/>
      <c r="H16" s="163"/>
      <c r="I16" s="260"/>
      <c r="J16" s="259"/>
    </row>
    <row r="17" spans="2:10" ht="44.25" customHeight="1">
      <c r="B17" s="1227" t="s">
        <v>2390</v>
      </c>
      <c r="C17" s="1227"/>
      <c r="D17" s="1227"/>
      <c r="E17" s="1227"/>
      <c r="F17" s="558"/>
      <c r="H17" s="163"/>
      <c r="I17" s="260"/>
      <c r="J17" s="259"/>
    </row>
    <row r="18" spans="2:10">
      <c r="B18" s="556"/>
      <c r="C18" s="556"/>
      <c r="D18" s="556"/>
      <c r="E18" s="556"/>
      <c r="F18" s="556"/>
    </row>
    <row r="19" spans="2:10">
      <c r="B19" s="556"/>
      <c r="C19" s="556"/>
      <c r="D19" s="556"/>
      <c r="E19" s="556"/>
      <c r="F19" s="556"/>
    </row>
  </sheetData>
  <mergeCells count="8">
    <mergeCell ref="B17:E17"/>
    <mergeCell ref="B8:B11"/>
    <mergeCell ref="B12:B14"/>
    <mergeCell ref="A1:G1"/>
    <mergeCell ref="A3:G3"/>
    <mergeCell ref="G5:H5"/>
    <mergeCell ref="B7:E7"/>
    <mergeCell ref="B16:E16"/>
  </mergeCells>
  <pageMargins left="0.47244094488188998" right="0.196850393700787" top="0.35433070866141703" bottom="0.27559055118110198" header="0.23622047244094499" footer="0.196850393700787"/>
  <pageSetup paperSize="9" scale="85" firstPageNumber="31" orientation="portrait" useFirstPageNumber="1" r:id="rId1"/>
  <headerFooter>
    <oddHeader>&amp;CDRAFT</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aie3">
    <tabColor rgb="FFFFC000"/>
  </sheetPr>
  <dimension ref="A2:Q51"/>
  <sheetViews>
    <sheetView topLeftCell="A4" zoomScale="78" zoomScaleNormal="130" workbookViewId="0">
      <selection activeCell="J15" sqref="J1:L1048576"/>
    </sheetView>
  </sheetViews>
  <sheetFormatPr defaultColWidth="10.28515625" defaultRowHeight="12.75"/>
  <cols>
    <col min="1" max="1" width="10.28515625" style="152"/>
    <col min="2" max="2" width="4.42578125" style="152" customWidth="1"/>
    <col min="3" max="3" width="40.140625" style="152" customWidth="1"/>
    <col min="4" max="4" width="9.28515625" style="253" customWidth="1"/>
    <col min="5" max="9" width="8.140625" style="152" customWidth="1"/>
    <col min="10" max="10" width="8.140625" style="152" hidden="1" customWidth="1"/>
    <col min="11" max="12" width="16" style="152" hidden="1" customWidth="1"/>
    <col min="13" max="18" width="10.28515625" style="152" customWidth="1"/>
    <col min="19" max="16384" width="10.28515625" style="152"/>
  </cols>
  <sheetData>
    <row r="2" spans="1:14">
      <c r="A2" s="252" t="s">
        <v>90</v>
      </c>
      <c r="B2" s="252"/>
      <c r="C2" s="252"/>
      <c r="D2" s="252"/>
      <c r="E2" s="252"/>
      <c r="F2" s="252"/>
      <c r="G2" s="252"/>
      <c r="H2" s="252"/>
      <c r="I2" s="252"/>
      <c r="J2" s="252"/>
      <c r="K2" s="252"/>
    </row>
    <row r="3" spans="1:14">
      <c r="A3" s="1236" t="s">
        <v>91</v>
      </c>
      <c r="B3" s="1236"/>
      <c r="C3" s="1236"/>
      <c r="D3" s="1236"/>
      <c r="E3" s="1236"/>
      <c r="F3" s="1236"/>
      <c r="G3" s="1236"/>
      <c r="H3" s="252"/>
      <c r="I3" s="252"/>
      <c r="J3" s="252"/>
      <c r="K3" s="252"/>
    </row>
    <row r="4" spans="1:14">
      <c r="C4" s="252"/>
    </row>
    <row r="5" spans="1:14">
      <c r="C5" s="252"/>
    </row>
    <row r="6" spans="1:14">
      <c r="C6" s="252"/>
    </row>
    <row r="7" spans="1:14" ht="13.5" customHeight="1">
      <c r="A7" s="252"/>
      <c r="B7" s="1233" t="s">
        <v>92</v>
      </c>
      <c r="C7" s="1233" t="s">
        <v>2</v>
      </c>
      <c r="D7" s="1233" t="s">
        <v>3</v>
      </c>
      <c r="E7" s="1249" t="s">
        <v>2402</v>
      </c>
      <c r="F7" s="1250"/>
      <c r="G7" s="163"/>
    </row>
    <row r="8" spans="1:14">
      <c r="A8" s="252"/>
      <c r="B8" s="1234"/>
      <c r="C8" s="1234"/>
      <c r="D8" s="1234"/>
      <c r="E8" s="1251"/>
      <c r="F8" s="1252"/>
      <c r="G8" s="163"/>
    </row>
    <row r="9" spans="1:14">
      <c r="B9" s="1242" t="s">
        <v>2391</v>
      </c>
      <c r="C9" s="1243"/>
      <c r="D9" s="1243"/>
      <c r="E9" s="1243"/>
      <c r="F9" s="1244"/>
      <c r="G9" s="885"/>
      <c r="K9" s="252"/>
    </row>
    <row r="10" spans="1:14" ht="13.35" customHeight="1">
      <c r="B10" s="1237" t="s">
        <v>2392</v>
      </c>
      <c r="C10" s="1238"/>
      <c r="D10" s="1238"/>
      <c r="E10" s="1238"/>
      <c r="F10" s="1239"/>
      <c r="G10" s="885"/>
      <c r="K10" s="252"/>
    </row>
    <row r="11" spans="1:14">
      <c r="B11" s="886"/>
      <c r="C11" s="1034"/>
      <c r="D11" s="1034"/>
      <c r="E11" s="890" t="s">
        <v>5</v>
      </c>
      <c r="F11" s="890" t="s">
        <v>6</v>
      </c>
      <c r="G11" s="885"/>
    </row>
    <row r="12" spans="1:14">
      <c r="A12" s="158"/>
      <c r="B12" s="402">
        <v>1</v>
      </c>
      <c r="C12" s="1036" t="s">
        <v>93</v>
      </c>
      <c r="D12" s="889" t="s">
        <v>7</v>
      </c>
      <c r="E12" s="523">
        <f>_xlfn.XLOOKUP(L12,[1]II_CI_1!$AI:$AI,[1]II_CI_1!$S:$S)</f>
        <v>5.6999999999999993</v>
      </c>
      <c r="F12" s="1035">
        <f>_xlfn.XLOOKUP(L12,[1]II_CI_1!$AI:$AI,[1]II_CI_1!$T:$T)</f>
        <v>6</v>
      </c>
      <c r="G12" s="762"/>
      <c r="K12" s="761" t="s">
        <v>1295</v>
      </c>
      <c r="L12" s="761" t="s">
        <v>1291</v>
      </c>
    </row>
    <row r="13" spans="1:14">
      <c r="A13" s="158"/>
      <c r="B13" s="402">
        <v>2</v>
      </c>
      <c r="C13" s="1036" t="s">
        <v>94</v>
      </c>
      <c r="D13" s="889" t="s">
        <v>7</v>
      </c>
      <c r="E13" s="523">
        <f>_xlfn.XLOOKUP(L13,[1]II_CI_1!$AI:$AI,[1]II_CI_1!$S:$S)</f>
        <v>5.5061999999999989</v>
      </c>
      <c r="F13" s="1035">
        <f>_xlfn.XLOOKUP(L13,[1]II_CI_1!$AI:$AI,[1]II_CI_1!$T:$T)</f>
        <v>5.7959999999999994</v>
      </c>
      <c r="G13" s="762"/>
      <c r="K13" s="761" t="s">
        <v>1296</v>
      </c>
      <c r="L13" s="761" t="s">
        <v>1292</v>
      </c>
      <c r="N13" s="252"/>
    </row>
    <row r="14" spans="1:14">
      <c r="A14" s="158"/>
      <c r="B14" s="402">
        <v>3</v>
      </c>
      <c r="C14" s="1036" t="s">
        <v>2354</v>
      </c>
      <c r="D14" s="889" t="s">
        <v>7</v>
      </c>
      <c r="E14" s="523">
        <f>_xlfn.XLOOKUP(L14,[1]II_CI_1!$AI:$AI,[1]II_CI_1!$S:$S)</f>
        <v>4.6802699999999993</v>
      </c>
      <c r="F14" s="1035">
        <f>_xlfn.XLOOKUP(L14,[1]II_CI_1!$AI:$AI,[1]II_CI_1!$T:$T)</f>
        <v>4.9265999999999996</v>
      </c>
      <c r="G14" s="762"/>
      <c r="K14" s="761" t="s">
        <v>1297</v>
      </c>
      <c r="L14" s="761" t="s">
        <v>1293</v>
      </c>
    </row>
    <row r="15" spans="1:14">
      <c r="A15" s="158"/>
      <c r="B15" s="534">
        <v>4</v>
      </c>
      <c r="C15" s="1037" t="s">
        <v>2614</v>
      </c>
      <c r="D15" s="887" t="s">
        <v>7</v>
      </c>
      <c r="E15" s="523">
        <f>_xlfn.XLOOKUP(L15,[1]II_CI_1!$AI:$AI,[1]II_CI_1!$S:$S)</f>
        <v>4.1296499999999989</v>
      </c>
      <c r="F15" s="1035">
        <f>_xlfn.XLOOKUP(L15,[1]II_CI_1!$AI:$AI,[1]II_CI_1!$T:$T)</f>
        <v>4.3469999999999995</v>
      </c>
      <c r="G15" s="762"/>
      <c r="K15" s="761" t="s">
        <v>1301</v>
      </c>
      <c r="L15" s="761" t="s">
        <v>1294</v>
      </c>
    </row>
    <row r="16" spans="1:14" ht="13.35" customHeight="1">
      <c r="B16" s="1237" t="s">
        <v>2803</v>
      </c>
      <c r="C16" s="1238"/>
      <c r="D16" s="1238"/>
      <c r="E16" s="1238"/>
      <c r="F16" s="1239"/>
      <c r="G16" s="885"/>
      <c r="K16" s="252"/>
    </row>
    <row r="17" spans="1:12">
      <c r="B17" s="886"/>
      <c r="C17" s="1034"/>
      <c r="D17" s="1034"/>
      <c r="E17" s="890" t="s">
        <v>5</v>
      </c>
      <c r="F17" s="890" t="s">
        <v>6</v>
      </c>
      <c r="G17" s="885"/>
    </row>
    <row r="18" spans="1:12">
      <c r="A18" s="158"/>
      <c r="B18" s="402">
        <v>5</v>
      </c>
      <c r="C18" s="1036" t="s">
        <v>2615</v>
      </c>
      <c r="D18" s="889" t="s">
        <v>7</v>
      </c>
      <c r="E18" s="523">
        <f>_xlfn.XLOOKUP(K18,[1]II_CI_1!$AI:$AI,[1]II_CI_1!$S:$S)</f>
        <v>4.8244800000000003</v>
      </c>
      <c r="F18" s="523">
        <f>_xlfn.XLOOKUP(K18,[1]II_CI_1!$AI:$AI,[1]II_CI_1!$T:$T)</f>
        <v>5.0784000000000002</v>
      </c>
      <c r="G18" s="762"/>
      <c r="K18" s="1043" t="s">
        <v>2812</v>
      </c>
      <c r="L18" s="1043" t="s">
        <v>2813</v>
      </c>
    </row>
    <row r="19" spans="1:12">
      <c r="A19" s="158"/>
      <c r="B19" s="534">
        <v>6</v>
      </c>
      <c r="C19" s="1037" t="s">
        <v>2616</v>
      </c>
      <c r="D19" s="887" t="s">
        <v>7</v>
      </c>
      <c r="E19" s="523">
        <f>_xlfn.XLOOKUP(K19,[1]II_CI_1!$AI:$AI,[1]II_CI_1!$S:$S)</f>
        <v>4.4385216000000005</v>
      </c>
      <c r="F19" s="523">
        <f>_xlfn.XLOOKUP(K19,[1]II_CI_1!$AI:$AI,[1]II_CI_1!$T:$T)</f>
        <v>4.6721280000000007</v>
      </c>
      <c r="G19" s="762"/>
      <c r="K19" s="1043" t="s">
        <v>2814</v>
      </c>
      <c r="L19" s="1043" t="s">
        <v>2815</v>
      </c>
    </row>
    <row r="20" spans="1:12">
      <c r="A20" s="158"/>
      <c r="B20" s="887">
        <v>7</v>
      </c>
      <c r="C20" s="1037" t="s">
        <v>2613</v>
      </c>
      <c r="D20" s="888" t="s">
        <v>7</v>
      </c>
      <c r="E20" s="523">
        <f>E19</f>
        <v>4.4385216000000005</v>
      </c>
      <c r="F20" s="523">
        <f>F19</f>
        <v>4.6721280000000007</v>
      </c>
      <c r="G20" s="762"/>
      <c r="K20" s="881"/>
      <c r="L20" s="881"/>
    </row>
    <row r="21" spans="1:12">
      <c r="A21" s="158"/>
      <c r="B21" s="1242" t="s">
        <v>2612</v>
      </c>
      <c r="C21" s="1243"/>
      <c r="D21" s="1243"/>
      <c r="E21" s="1243"/>
      <c r="F21" s="1244"/>
      <c r="G21" s="885"/>
    </row>
    <row r="22" spans="1:12">
      <c r="A22" s="158"/>
      <c r="B22" s="1025"/>
      <c r="C22" s="1026"/>
      <c r="D22" s="1026"/>
      <c r="E22" s="890" t="s">
        <v>5</v>
      </c>
      <c r="F22" s="890" t="s">
        <v>6</v>
      </c>
      <c r="G22" s="885"/>
    </row>
    <row r="23" spans="1:12">
      <c r="A23" s="158"/>
      <c r="B23" s="702">
        <v>8</v>
      </c>
      <c r="C23" s="786" t="s">
        <v>2679</v>
      </c>
      <c r="D23" s="889" t="s">
        <v>7</v>
      </c>
      <c r="E23" s="523">
        <f>_xlfn.XLOOKUP(K23,[1]II_CI_1!$AI:$AI,[1]II_CI_1!$S:$S)</f>
        <v>5.5289999999999999</v>
      </c>
      <c r="F23" s="523">
        <f>_xlfn.XLOOKUP(K23,[1]II_CI_1!$AI:$AI,[1]II_CI_1!$T:$T)</f>
        <v>5.82</v>
      </c>
      <c r="G23" s="763"/>
      <c r="K23" s="761" t="s">
        <v>1298</v>
      </c>
    </row>
    <row r="24" spans="1:12">
      <c r="A24" s="158"/>
      <c r="B24" s="402">
        <v>9</v>
      </c>
      <c r="C24" s="403" t="s">
        <v>94</v>
      </c>
      <c r="D24" s="889" t="s">
        <v>7</v>
      </c>
      <c r="E24" s="523">
        <f>_xlfn.XLOOKUP(K24,[1]II_CI_1!$AI:$AI,[1]II_CI_1!$S:$S)</f>
        <v>5.3410139999999986</v>
      </c>
      <c r="F24" s="523">
        <f>_xlfn.XLOOKUP(K24,[1]II_CI_1!$AI:$AI,[1]II_CI_1!$T:$T)</f>
        <v>5.6221199999999989</v>
      </c>
      <c r="G24" s="763"/>
      <c r="K24" s="761" t="s">
        <v>1299</v>
      </c>
    </row>
    <row r="25" spans="1:12">
      <c r="A25" s="158"/>
      <c r="B25" s="534">
        <v>10</v>
      </c>
      <c r="C25" s="403" t="s">
        <v>95</v>
      </c>
      <c r="D25" s="886" t="s">
        <v>7</v>
      </c>
      <c r="E25" s="523">
        <f>_xlfn.XLOOKUP(K25,[1]II_CI_1!$AI:$AI,[1]II_CI_1!$S:$S)</f>
        <v>4.212243</v>
      </c>
      <c r="F25" s="523">
        <f>_xlfn.XLOOKUP(K25,[1]II_CI_1!$AI:$AI,[1]II_CI_1!$T:$T)</f>
        <v>4.4339399999999998</v>
      </c>
      <c r="G25" s="764"/>
      <c r="K25" s="761" t="s">
        <v>1304</v>
      </c>
    </row>
    <row r="26" spans="1:12">
      <c r="A26" s="158"/>
      <c r="B26" s="534">
        <v>11</v>
      </c>
      <c r="C26" s="404" t="s">
        <v>1302</v>
      </c>
      <c r="D26" s="887" t="s">
        <v>7</v>
      </c>
      <c r="E26" s="523">
        <f>_xlfn.XLOOKUP(K26,[1]II_CI_1!$AI:$AI,[1]II_CI_1!$S:$S)</f>
        <v>3.762</v>
      </c>
      <c r="F26" s="523">
        <f>_xlfn.XLOOKUP(K26,[1]II_CI_1!$AI:$AI,[1]II_CI_1!$T:$T)</f>
        <v>3.96</v>
      </c>
      <c r="G26" s="763"/>
      <c r="K26" s="761" t="s">
        <v>1300</v>
      </c>
    </row>
    <row r="27" spans="1:12">
      <c r="A27" s="158"/>
      <c r="B27" s="534">
        <v>12</v>
      </c>
      <c r="C27" s="404" t="s">
        <v>1303</v>
      </c>
      <c r="D27" s="887" t="s">
        <v>7</v>
      </c>
      <c r="E27" s="523">
        <f>[1]II_CI_1!$S$39</f>
        <v>3.350963195999999</v>
      </c>
      <c r="F27" s="523">
        <f>[1]II_CI_1!$T$39</f>
        <v>3.5273296799999994</v>
      </c>
      <c r="G27" s="763"/>
      <c r="K27" s="595"/>
    </row>
    <row r="28" spans="1:12">
      <c r="A28" s="559"/>
      <c r="B28" s="1237" t="s">
        <v>2617</v>
      </c>
      <c r="C28" s="1238"/>
      <c r="D28" s="1238"/>
      <c r="E28" s="1238"/>
      <c r="F28" s="1239"/>
      <c r="G28" s="559"/>
      <c r="H28" s="559"/>
    </row>
    <row r="29" spans="1:12" ht="23.45" customHeight="1">
      <c r="B29" s="1248" t="s">
        <v>17</v>
      </c>
      <c r="C29" s="1245" t="s">
        <v>2</v>
      </c>
      <c r="D29" s="1247" t="s">
        <v>3</v>
      </c>
      <c r="E29" s="1240" t="s">
        <v>2402</v>
      </c>
      <c r="F29" s="1241"/>
    </row>
    <row r="30" spans="1:12">
      <c r="B30" s="1248"/>
      <c r="C30" s="1246"/>
      <c r="D30" s="1234"/>
      <c r="E30" s="890" t="s">
        <v>5</v>
      </c>
      <c r="F30" s="890" t="s">
        <v>6</v>
      </c>
    </row>
    <row r="31" spans="1:12" ht="25.5" customHeight="1">
      <c r="B31" s="787">
        <v>13</v>
      </c>
      <c r="C31" s="788" t="s">
        <v>99</v>
      </c>
      <c r="D31" s="887" t="s">
        <v>7</v>
      </c>
      <c r="E31" s="1031">
        <f>[1]II_CI_1!$S$22</f>
        <v>5.1094800000000005</v>
      </c>
      <c r="F31" s="958">
        <f>[1]II_CI_1!$T$22</f>
        <v>5.378400000000001</v>
      </c>
      <c r="K31" s="922" t="s">
        <v>99</v>
      </c>
    </row>
    <row r="32" spans="1:12" ht="25.35" customHeight="1">
      <c r="B32" s="787">
        <v>14</v>
      </c>
      <c r="C32" s="788" t="s">
        <v>2801</v>
      </c>
      <c r="D32" s="887" t="s">
        <v>7</v>
      </c>
      <c r="E32" s="1031">
        <f>[1]II_CI_1!$S$21</f>
        <v>5.0621700000000001</v>
      </c>
      <c r="F32" s="958">
        <f>[1]II_CI_1!$T$21</f>
        <v>5.3286000000000007</v>
      </c>
      <c r="K32" s="923" t="s">
        <v>2697</v>
      </c>
    </row>
    <row r="33" spans="2:17" ht="12.75" customHeight="1">
      <c r="B33" s="787">
        <v>15</v>
      </c>
      <c r="C33" s="788" t="s">
        <v>100</v>
      </c>
      <c r="D33" s="887" t="s">
        <v>7</v>
      </c>
      <c r="E33" s="1031">
        <f>E32</f>
        <v>5.0621700000000001</v>
      </c>
      <c r="F33" s="958">
        <f>F32</f>
        <v>5.3286000000000007</v>
      </c>
      <c r="K33" s="923" t="s">
        <v>100</v>
      </c>
    </row>
    <row r="34" spans="2:17" ht="12.75" customHeight="1">
      <c r="B34" s="787">
        <v>16</v>
      </c>
      <c r="C34" s="1029" t="s">
        <v>2800</v>
      </c>
      <c r="D34" s="887" t="s">
        <v>7</v>
      </c>
      <c r="E34" s="1032">
        <f>E33-0.05</f>
        <v>5.0121700000000002</v>
      </c>
      <c r="F34" s="1033">
        <f>F33-0.18</f>
        <v>5.148600000000001</v>
      </c>
      <c r="K34" s="923"/>
    </row>
    <row r="35" spans="2:17" ht="12.75" customHeight="1">
      <c r="B35" s="787">
        <v>17</v>
      </c>
      <c r="C35" s="788" t="s">
        <v>2355</v>
      </c>
      <c r="D35" s="887" t="s">
        <v>7</v>
      </c>
      <c r="E35" s="1031">
        <f>[1]II_CI_1!$S$24</f>
        <v>3.97404</v>
      </c>
      <c r="F35" s="958">
        <f>[1]II_CI_1!$T$24</f>
        <v>4.1832000000000003</v>
      </c>
      <c r="K35" s="922" t="s">
        <v>2698</v>
      </c>
    </row>
    <row r="36" spans="2:17" ht="15" customHeight="1">
      <c r="B36" s="787">
        <v>18</v>
      </c>
      <c r="C36" s="788" t="s">
        <v>1037</v>
      </c>
      <c r="D36" s="887" t="s">
        <v>7</v>
      </c>
      <c r="E36" s="1031">
        <f>[1]II_CI_1!$S$19</f>
        <v>3.7166849999999996</v>
      </c>
      <c r="F36" s="958">
        <f>[1]II_CI_1!$T$19</f>
        <v>3.9122999999999997</v>
      </c>
      <c r="K36" s="923" t="s">
        <v>1037</v>
      </c>
    </row>
    <row r="37" spans="2:17" ht="29.25" customHeight="1">
      <c r="B37" s="787">
        <v>19</v>
      </c>
      <c r="C37" s="788" t="s">
        <v>2804</v>
      </c>
      <c r="D37" s="887" t="s">
        <v>7</v>
      </c>
      <c r="E37" s="1032">
        <v>2.72</v>
      </c>
      <c r="F37" s="1045">
        <v>2.86</v>
      </c>
      <c r="Q37" s="978"/>
    </row>
    <row r="38" spans="2:17">
      <c r="B38" s="1028">
        <v>20</v>
      </c>
      <c r="C38" s="1029" t="s">
        <v>2802</v>
      </c>
      <c r="D38" s="1030" t="s">
        <v>7</v>
      </c>
      <c r="E38" s="1032">
        <v>2.54</v>
      </c>
      <c r="F38" s="1045">
        <v>2.68</v>
      </c>
    </row>
    <row r="39" spans="2:17" s="1027" customFormat="1" ht="27" customHeight="1">
      <c r="B39" s="1235" t="s">
        <v>2816</v>
      </c>
      <c r="C39" s="1235"/>
      <c r="D39" s="1235"/>
      <c r="E39" s="1235"/>
      <c r="F39" s="1235"/>
      <c r="G39" s="1235"/>
    </row>
    <row r="40" spans="2:17" s="1027" customFormat="1" ht="41.1" customHeight="1">
      <c r="B40" s="1235" t="s">
        <v>2817</v>
      </c>
      <c r="C40" s="1235"/>
      <c r="D40" s="1235"/>
      <c r="E40" s="1235"/>
      <c r="F40" s="1235"/>
      <c r="G40" s="1235"/>
    </row>
    <row r="41" spans="2:17">
      <c r="D41" s="152"/>
    </row>
    <row r="42" spans="2:17">
      <c r="B42" s="405" t="s">
        <v>143</v>
      </c>
      <c r="D42" s="152"/>
    </row>
    <row r="43" spans="2:17">
      <c r="B43" s="152" t="s">
        <v>2799</v>
      </c>
      <c r="D43" s="152"/>
    </row>
    <row r="44" spans="2:17">
      <c r="D44" s="152"/>
    </row>
    <row r="45" spans="2:17">
      <c r="D45" s="152"/>
    </row>
    <row r="46" spans="2:17">
      <c r="D46" s="152"/>
    </row>
    <row r="47" spans="2:17">
      <c r="D47" s="152"/>
    </row>
    <row r="48" spans="2:17">
      <c r="D48" s="152"/>
    </row>
    <row r="49" spans="4:4">
      <c r="D49" s="152"/>
    </row>
    <row r="50" spans="4:4">
      <c r="D50" s="152"/>
    </row>
    <row r="51" spans="4:4">
      <c r="D51" s="152"/>
    </row>
  </sheetData>
  <mergeCells count="16">
    <mergeCell ref="C7:C8"/>
    <mergeCell ref="B40:G40"/>
    <mergeCell ref="B39:G39"/>
    <mergeCell ref="A3:G3"/>
    <mergeCell ref="B28:F28"/>
    <mergeCell ref="E29:F29"/>
    <mergeCell ref="B9:F9"/>
    <mergeCell ref="B21:F21"/>
    <mergeCell ref="B16:F16"/>
    <mergeCell ref="B10:F10"/>
    <mergeCell ref="C29:C30"/>
    <mergeCell ref="D29:D30"/>
    <mergeCell ref="B29:B30"/>
    <mergeCell ref="E7:F8"/>
    <mergeCell ref="D7:D8"/>
    <mergeCell ref="B7:B8"/>
  </mergeCells>
  <pageMargins left="0.15748031496062992" right="0.31496062992125984" top="0.59055118110236227" bottom="0.15748031496062992" header="0.51181102362204722" footer="0.31496062992125984"/>
  <pageSetup paperSize="9" scale="90" firstPageNumber="36" orientation="portrait" useFirstPageNumber="1" r:id="rId1"/>
  <headerFooter>
    <oddHeader>&amp;CDRAFT</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aie4">
    <tabColor rgb="FFFFC000"/>
  </sheetPr>
  <dimension ref="A1:X107"/>
  <sheetViews>
    <sheetView topLeftCell="A38" zoomScale="81" zoomScaleNormal="130" workbookViewId="0">
      <selection activeCell="C34" sqref="C34"/>
    </sheetView>
  </sheetViews>
  <sheetFormatPr defaultColWidth="10.28515625" defaultRowHeight="12.75"/>
  <cols>
    <col min="1" max="1" width="3" style="152" customWidth="1"/>
    <col min="2" max="2" width="4" style="983" customWidth="1"/>
    <col min="3" max="3" width="60.28515625" style="152" customWidth="1"/>
    <col min="4" max="4" width="9" style="152" customWidth="1"/>
    <col min="5" max="5" width="11.42578125" style="947" customWidth="1"/>
    <col min="6" max="6" width="5.42578125" style="945" hidden="1" customWidth="1"/>
    <col min="7" max="7" width="10.42578125" style="152" hidden="1" customWidth="1"/>
    <col min="8" max="9" width="10.28515625" style="152" hidden="1" customWidth="1"/>
    <col min="10" max="10" width="18.28515625" style="152" hidden="1" customWidth="1"/>
    <col min="11" max="12" width="10.28515625" style="152" hidden="1" customWidth="1"/>
    <col min="13" max="16384" width="10.28515625" style="152"/>
  </cols>
  <sheetData>
    <row r="1" spans="1:10" ht="18.75" customHeight="1">
      <c r="A1" s="1256" t="s">
        <v>101</v>
      </c>
      <c r="B1" s="1256"/>
      <c r="C1" s="1256"/>
      <c r="D1" s="1256"/>
      <c r="E1" s="1256"/>
      <c r="F1" s="1256"/>
    </row>
    <row r="2" spans="1:10" ht="11.25" customHeight="1">
      <c r="A2" s="1256"/>
      <c r="B2" s="1256"/>
      <c r="C2" s="1256"/>
      <c r="D2" s="1256"/>
      <c r="E2" s="1256"/>
      <c r="F2" s="1256"/>
    </row>
    <row r="3" spans="1:10">
      <c r="A3" s="1236" t="s">
        <v>91</v>
      </c>
      <c r="B3" s="1236"/>
      <c r="C3" s="1236"/>
      <c r="D3" s="1236"/>
      <c r="E3" s="1236"/>
      <c r="F3" s="1236"/>
    </row>
    <row r="4" spans="1:10" ht="24" customHeight="1">
      <c r="B4" s="1256" t="s">
        <v>2797</v>
      </c>
      <c r="C4" s="1256"/>
      <c r="D4" s="1256"/>
      <c r="E4" s="1256"/>
    </row>
    <row r="5" spans="1:10">
      <c r="B5" s="946"/>
      <c r="C5" s="252"/>
      <c r="D5" s="252"/>
    </row>
    <row r="6" spans="1:10" ht="47.25" customHeight="1">
      <c r="B6" s="948" t="s">
        <v>17</v>
      </c>
      <c r="C6" s="949" t="s">
        <v>2</v>
      </c>
      <c r="D6" s="950" t="s">
        <v>3</v>
      </c>
      <c r="E6" s="951" t="s">
        <v>2486</v>
      </c>
      <c r="F6" s="952"/>
    </row>
    <row r="7" spans="1:10" s="953" customFormat="1" ht="15">
      <c r="B7" s="1257" t="s">
        <v>2393</v>
      </c>
      <c r="C7" s="1257"/>
      <c r="D7" s="1257"/>
      <c r="E7" s="1257"/>
      <c r="F7" s="954"/>
    </row>
    <row r="8" spans="1:10">
      <c r="B8" s="955">
        <v>1</v>
      </c>
      <c r="C8" s="956" t="s">
        <v>102</v>
      </c>
      <c r="D8" s="957" t="s">
        <v>7</v>
      </c>
      <c r="E8" s="958">
        <f>_xlfn.XLOOKUP(J8,[1]II_CI_2!$AI:$AI,[1]II_CI_2!$T:$T)</f>
        <v>4</v>
      </c>
      <c r="J8" s="959" t="s">
        <v>1305</v>
      </c>
    </row>
    <row r="9" spans="1:10">
      <c r="B9" s="960">
        <v>2</v>
      </c>
      <c r="C9" s="956" t="s">
        <v>103</v>
      </c>
      <c r="D9" s="957" t="s">
        <v>7</v>
      </c>
      <c r="E9" s="958">
        <f>_xlfn.XLOOKUP(J9,[1]II_CI_2!$AI:$AI,[1]II_CI_2!$T:$T)</f>
        <v>4</v>
      </c>
      <c r="J9" s="959" t="s">
        <v>1306</v>
      </c>
    </row>
    <row r="10" spans="1:10">
      <c r="B10" s="955">
        <v>3</v>
      </c>
      <c r="C10" s="961" t="s">
        <v>104</v>
      </c>
      <c r="D10" s="962" t="s">
        <v>7</v>
      </c>
      <c r="E10" s="958">
        <f>_xlfn.XLOOKUP(J10,[1]II_CI_2!$AI:$AI,[1]II_CI_2!$T:$T)</f>
        <v>3.2</v>
      </c>
      <c r="J10" s="959" t="s">
        <v>1307</v>
      </c>
    </row>
    <row r="11" spans="1:10">
      <c r="B11" s="960">
        <v>4</v>
      </c>
      <c r="C11" s="961" t="s">
        <v>105</v>
      </c>
      <c r="D11" s="962" t="s">
        <v>7</v>
      </c>
      <c r="E11" s="958">
        <f>_xlfn.XLOOKUP(J11,[1]II_CI_2!$AI:$AI,[1]II_CI_2!$T:$T)</f>
        <v>3.2</v>
      </c>
      <c r="J11" s="959" t="s">
        <v>1308</v>
      </c>
    </row>
    <row r="12" spans="1:10">
      <c r="B12" s="955">
        <v>5</v>
      </c>
      <c r="C12" s="961" t="s">
        <v>2618</v>
      </c>
      <c r="D12" s="962" t="s">
        <v>7</v>
      </c>
      <c r="E12" s="958">
        <f>_xlfn.XLOOKUP(J12,[1]II_CI_2!$AI:$AI,[1]II_CI_2!$T:$T)</f>
        <v>2.5600000000000005</v>
      </c>
      <c r="J12" s="959" t="s">
        <v>1309</v>
      </c>
    </row>
    <row r="13" spans="1:10">
      <c r="B13" s="955">
        <v>6</v>
      </c>
      <c r="C13" s="961" t="s">
        <v>106</v>
      </c>
      <c r="D13" s="962" t="s">
        <v>7</v>
      </c>
      <c r="E13" s="958">
        <f>_xlfn.XLOOKUP(J13,[1]II_CI_2!$AI:$AI,[1]II_CI_2!$T:$T)</f>
        <v>2.4000000000000004</v>
      </c>
      <c r="J13" s="959" t="s">
        <v>1310</v>
      </c>
    </row>
    <row r="14" spans="1:10">
      <c r="B14" s="960">
        <v>7</v>
      </c>
      <c r="C14" s="961" t="s">
        <v>107</v>
      </c>
      <c r="D14" s="962" t="s">
        <v>7</v>
      </c>
      <c r="E14" s="958">
        <f>_xlfn.XLOOKUP(J14,[1]II_CI_2!$AI:$AI,[1]II_CI_2!$T:$T)</f>
        <v>2.4000000000000004</v>
      </c>
      <c r="J14" s="959" t="s">
        <v>1311</v>
      </c>
    </row>
    <row r="15" spans="1:10">
      <c r="B15" s="955">
        <v>8</v>
      </c>
      <c r="C15" s="961" t="s">
        <v>108</v>
      </c>
      <c r="D15" s="962" t="s">
        <v>7</v>
      </c>
      <c r="E15" s="958">
        <f>_xlfn.XLOOKUP(J15,[1]II_CI_2!$AI:$AI,[1]II_CI_2!$T:$T)</f>
        <v>2.2399999999999998</v>
      </c>
      <c r="J15" s="959" t="s">
        <v>1312</v>
      </c>
    </row>
    <row r="16" spans="1:10">
      <c r="B16" s="960">
        <v>9</v>
      </c>
      <c r="C16" s="961" t="s">
        <v>109</v>
      </c>
      <c r="D16" s="962" t="s">
        <v>7</v>
      </c>
      <c r="E16" s="958">
        <f>_xlfn.XLOOKUP(J16,[1]II_CI_2!$AI:$AI,[1]II_CI_2!$T:$T)</f>
        <v>2.2399999999999998</v>
      </c>
      <c r="J16" s="959" t="s">
        <v>1313</v>
      </c>
    </row>
    <row r="17" spans="2:10">
      <c r="B17" s="955">
        <v>10</v>
      </c>
      <c r="C17" s="961" t="s">
        <v>110</v>
      </c>
      <c r="D17" s="962" t="s">
        <v>7</v>
      </c>
      <c r="E17" s="958">
        <f>_xlfn.XLOOKUP(J17,[1]II_CI_2!$AI:$AI,[1]II_CI_2!$T:$T)</f>
        <v>2.08</v>
      </c>
      <c r="J17" s="959" t="s">
        <v>1314</v>
      </c>
    </row>
    <row r="18" spans="2:10">
      <c r="B18" s="955">
        <v>11</v>
      </c>
      <c r="C18" s="961" t="s">
        <v>111</v>
      </c>
      <c r="D18" s="962" t="s">
        <v>7</v>
      </c>
      <c r="E18" s="958">
        <f>_xlfn.XLOOKUP(J18,[1]II_CI_2!$AI:$AI,[1]II_CI_2!$T:$T)</f>
        <v>2.08</v>
      </c>
      <c r="J18" s="959" t="s">
        <v>1315</v>
      </c>
    </row>
    <row r="19" spans="2:10">
      <c r="B19" s="960">
        <v>12</v>
      </c>
      <c r="C19" s="961" t="s">
        <v>112</v>
      </c>
      <c r="D19" s="962" t="s">
        <v>7</v>
      </c>
      <c r="E19" s="958">
        <f>_xlfn.XLOOKUP(J19,[1]II_CI_2!$AI:$AI,[1]II_CI_2!$T:$T)</f>
        <v>1.92</v>
      </c>
      <c r="J19" s="959" t="s">
        <v>1316</v>
      </c>
    </row>
    <row r="20" spans="2:10">
      <c r="B20" s="955">
        <v>13</v>
      </c>
      <c r="C20" s="961" t="s">
        <v>113</v>
      </c>
      <c r="D20" s="962" t="s">
        <v>7</v>
      </c>
      <c r="E20" s="958">
        <f>_xlfn.XLOOKUP(J20,[1]II_CI_2!$AI:$AI,[1]II_CI_2!$T:$T)</f>
        <v>1.92</v>
      </c>
      <c r="J20" s="959" t="s">
        <v>1317</v>
      </c>
    </row>
    <row r="21" spans="2:10">
      <c r="B21" s="960">
        <v>14</v>
      </c>
      <c r="C21" s="961" t="s">
        <v>114</v>
      </c>
      <c r="D21" s="962" t="s">
        <v>7</v>
      </c>
      <c r="E21" s="958">
        <f>_xlfn.XLOOKUP(J21,[1]II_CI_2!$AI:$AI,[1]II_CI_2!$T:$T)</f>
        <v>2.16</v>
      </c>
      <c r="J21" s="959" t="s">
        <v>1318</v>
      </c>
    </row>
    <row r="22" spans="2:10">
      <c r="B22" s="955">
        <v>15</v>
      </c>
      <c r="C22" s="961" t="s">
        <v>115</v>
      </c>
      <c r="D22" s="962" t="s">
        <v>7</v>
      </c>
      <c r="E22" s="958">
        <f>_xlfn.XLOOKUP(J22,[1]II_CI_2!$AI:$AI,[1]II_CI_2!$T:$T)</f>
        <v>2.16</v>
      </c>
      <c r="J22" s="959" t="s">
        <v>1319</v>
      </c>
    </row>
    <row r="23" spans="2:10">
      <c r="B23" s="955">
        <v>16</v>
      </c>
      <c r="C23" s="961" t="s">
        <v>116</v>
      </c>
      <c r="D23" s="962" t="s">
        <v>7</v>
      </c>
      <c r="E23" s="958">
        <f>_xlfn.XLOOKUP(J23,[1]II_CI_2!$AI:$AI,[1]II_CI_2!$T:$T)</f>
        <v>2.7</v>
      </c>
      <c r="J23" s="959" t="s">
        <v>1320</v>
      </c>
    </row>
    <row r="24" spans="2:10">
      <c r="B24" s="960">
        <v>17</v>
      </c>
      <c r="C24" s="961" t="s">
        <v>117</v>
      </c>
      <c r="D24" s="963" t="s">
        <v>7</v>
      </c>
      <c r="E24" s="958">
        <f>_xlfn.XLOOKUP(J24,[1]II_CI_2!$AI:$AI,[1]II_CI_2!$T:$T)</f>
        <v>2.48</v>
      </c>
      <c r="J24" s="959" t="s">
        <v>1321</v>
      </c>
    </row>
    <row r="25" spans="2:10">
      <c r="B25" s="955">
        <v>18</v>
      </c>
      <c r="C25" s="964" t="s">
        <v>118</v>
      </c>
      <c r="D25" s="962" t="s">
        <v>7</v>
      </c>
      <c r="E25" s="958">
        <f>_xlfn.XLOOKUP(J25,[1]II_CI_2!$AI:$AI,[1]II_CI_2!$T:$T)</f>
        <v>2.2000000000000002</v>
      </c>
      <c r="J25" s="959" t="s">
        <v>1322</v>
      </c>
    </row>
    <row r="26" spans="2:10">
      <c r="B26" s="960">
        <v>19</v>
      </c>
      <c r="C26" s="965" t="s">
        <v>119</v>
      </c>
      <c r="D26" s="957" t="s">
        <v>7</v>
      </c>
      <c r="E26" s="958">
        <f>_xlfn.XLOOKUP(J26,[1]II_CI_2!$AI:$AI,[1]II_CI_2!$T:$T)</f>
        <v>1.9140000000000001</v>
      </c>
      <c r="J26" s="959" t="s">
        <v>1323</v>
      </c>
    </row>
    <row r="27" spans="2:10">
      <c r="B27" s="955">
        <v>20</v>
      </c>
      <c r="C27" s="965" t="s">
        <v>120</v>
      </c>
      <c r="D27" s="957" t="s">
        <v>7</v>
      </c>
      <c r="E27" s="958">
        <f>_xlfn.XLOOKUP(J27,[1]II_CI_2!$AI:$AI,[1]II_CI_2!$T:$T)</f>
        <v>1.8260000000000001</v>
      </c>
      <c r="J27" s="959" t="s">
        <v>1324</v>
      </c>
    </row>
    <row r="28" spans="2:10">
      <c r="B28" s="955">
        <v>21</v>
      </c>
      <c r="C28" s="956" t="s">
        <v>121</v>
      </c>
      <c r="D28" s="957" t="s">
        <v>7</v>
      </c>
      <c r="E28" s="958">
        <f>_xlfn.XLOOKUP(J28,[1]II_CI_2!$AI:$AI,[1]II_CI_2!$T:$T)</f>
        <v>1.7600000000000002</v>
      </c>
      <c r="J28" s="959" t="s">
        <v>1325</v>
      </c>
    </row>
    <row r="29" spans="2:10">
      <c r="B29" s="960">
        <v>22</v>
      </c>
      <c r="C29" s="966" t="s">
        <v>2623</v>
      </c>
      <c r="D29" s="957" t="s">
        <v>7</v>
      </c>
      <c r="E29" s="958">
        <f>_xlfn.XLOOKUP(J29,[1]II_CI_2!$AI:$AI,[1]II_CI_2!$T:$T)</f>
        <v>2.016</v>
      </c>
      <c r="J29" s="959" t="s">
        <v>1326</v>
      </c>
    </row>
    <row r="30" spans="2:10">
      <c r="B30" s="955">
        <v>23</v>
      </c>
      <c r="C30" s="924" t="s">
        <v>2624</v>
      </c>
      <c r="D30" s="957" t="s">
        <v>7</v>
      </c>
      <c r="E30" s="958">
        <f>_xlfn.XLOOKUP(J30,[1]II_CI_2!$AI:$AI,[1]II_CI_2!$T:$T)</f>
        <v>1.89696</v>
      </c>
      <c r="J30" s="959" t="s">
        <v>1327</v>
      </c>
    </row>
    <row r="31" spans="2:10">
      <c r="B31" s="960">
        <v>24</v>
      </c>
      <c r="C31" s="967" t="s">
        <v>2625</v>
      </c>
      <c r="D31" s="962" t="s">
        <v>7</v>
      </c>
      <c r="E31" s="958">
        <f>_xlfn.XLOOKUP(J31,[1]II_CI_2!$AI:$AI,[1]II_CI_2!$T:$T)</f>
        <v>1.8021119999999997</v>
      </c>
      <c r="J31" s="959" t="s">
        <v>1328</v>
      </c>
    </row>
    <row r="32" spans="2:10">
      <c r="B32" s="955">
        <v>25</v>
      </c>
      <c r="C32" s="967" t="s">
        <v>2626</v>
      </c>
      <c r="D32" s="962" t="s">
        <v>7</v>
      </c>
      <c r="E32" s="958">
        <f>_xlfn.XLOOKUP(J32,[1]II_CI_2!$AI:$AI,[1]II_CI_2!$T:$T)</f>
        <v>1.7120063999999997</v>
      </c>
      <c r="J32" s="959" t="s">
        <v>1329</v>
      </c>
    </row>
    <row r="33" spans="2:17" ht="80.25" customHeight="1">
      <c r="B33" s="955">
        <v>26</v>
      </c>
      <c r="C33" s="968" t="s">
        <v>2630</v>
      </c>
      <c r="D33" s="955" t="s">
        <v>7</v>
      </c>
      <c r="E33" s="958">
        <f>_xlfn.XLOOKUP(J33,[1]II_CI_2!$AI:$AI,[1]II_CI_2!$T:$T)</f>
        <v>1.92</v>
      </c>
      <c r="J33" s="959" t="s">
        <v>1330</v>
      </c>
    </row>
    <row r="34" spans="2:17" ht="80.25" customHeight="1">
      <c r="B34" s="960">
        <v>27</v>
      </c>
      <c r="C34" s="924" t="s">
        <v>2631</v>
      </c>
      <c r="D34" s="955" t="s">
        <v>7</v>
      </c>
      <c r="E34" s="958">
        <f>_xlfn.XLOOKUP(J34,[1]II_CI_2!$AI:$AI,[1]II_CI_2!$T:$T)</f>
        <v>1.8239999999999998</v>
      </c>
      <c r="F34" s="152"/>
      <c r="J34" s="959" t="s">
        <v>1331</v>
      </c>
    </row>
    <row r="35" spans="2:17" ht="81.75" customHeight="1">
      <c r="B35" s="955">
        <v>28</v>
      </c>
      <c r="C35" s="969" t="s">
        <v>2632</v>
      </c>
      <c r="D35" s="960" t="s">
        <v>7</v>
      </c>
      <c r="E35" s="958">
        <f>_xlfn.XLOOKUP(J35,[1]II_CI_2!$AI:$AI,[1]II_CI_2!$T:$T)</f>
        <v>1.7327999999999997</v>
      </c>
      <c r="J35" s="959" t="s">
        <v>1332</v>
      </c>
    </row>
    <row r="36" spans="2:17" ht="174.75" customHeight="1">
      <c r="B36" s="960">
        <v>29</v>
      </c>
      <c r="C36" s="969" t="s">
        <v>2634</v>
      </c>
      <c r="D36" s="960" t="s">
        <v>32</v>
      </c>
      <c r="E36" s="958">
        <f>_xlfn.XLOOKUP(J36,[1]II_CI_2!$AI:$AI,[1]II_CI_2!$T:$T)</f>
        <v>1.728</v>
      </c>
      <c r="G36" s="762"/>
      <c r="J36" s="959" t="s">
        <v>1333</v>
      </c>
    </row>
    <row r="37" spans="2:17" ht="172.5" customHeight="1">
      <c r="B37" s="955">
        <v>30</v>
      </c>
      <c r="C37" s="968" t="s">
        <v>2635</v>
      </c>
      <c r="D37" s="955" t="s">
        <v>32</v>
      </c>
      <c r="E37" s="1032">
        <f>_xlfn.XLOOKUP(J37,[1]II_CI_2!$AI:$AI,[1]II_CI_2!$T:$T)</f>
        <v>1.6415999999999999</v>
      </c>
      <c r="F37" s="152"/>
      <c r="J37" s="959" t="s">
        <v>1334</v>
      </c>
      <c r="Q37" s="978"/>
    </row>
    <row r="38" spans="2:17" ht="174.75" customHeight="1">
      <c r="B38" s="955">
        <v>31</v>
      </c>
      <c r="C38" s="969" t="s">
        <v>2636</v>
      </c>
      <c r="D38" s="960" t="s">
        <v>32</v>
      </c>
      <c r="E38" s="1032">
        <f>_xlfn.XLOOKUP(J38,[1]II_CI_2!$AI:$AI,[1]II_CI_2!$T:$T)</f>
        <v>1.5941759999999998</v>
      </c>
      <c r="F38" s="152"/>
      <c r="J38" s="959" t="s">
        <v>1335</v>
      </c>
    </row>
    <row r="39" spans="2:17">
      <c r="B39" s="960">
        <v>32</v>
      </c>
      <c r="C39" s="961" t="s">
        <v>1038</v>
      </c>
      <c r="D39" s="962" t="s">
        <v>123</v>
      </c>
      <c r="E39" s="958">
        <f>_xlfn.XLOOKUP(J39,[1]II_CI_2!$AI:$AI,[1]II_CI_2!$T:$T)</f>
        <v>1.72</v>
      </c>
      <c r="J39" s="959" t="s">
        <v>1336</v>
      </c>
    </row>
    <row r="40" spans="2:17">
      <c r="B40" s="955">
        <v>33</v>
      </c>
      <c r="C40" s="961" t="s">
        <v>1039</v>
      </c>
      <c r="D40" s="962" t="s">
        <v>123</v>
      </c>
      <c r="E40" s="958">
        <f>_xlfn.XLOOKUP(J40,[1]II_CI_2!$AI:$AI,[1]II_CI_2!$T:$T)</f>
        <v>1.608768</v>
      </c>
      <c r="J40" s="959" t="s">
        <v>1337</v>
      </c>
    </row>
    <row r="41" spans="2:17">
      <c r="B41" s="960">
        <v>34</v>
      </c>
      <c r="C41" s="961" t="s">
        <v>2377</v>
      </c>
      <c r="D41" s="962" t="s">
        <v>123</v>
      </c>
      <c r="E41" s="958">
        <f>_xlfn.XLOOKUP(J41,[1]II_CI_2!$AI:$AI,[1]II_CI_2!$T:$T)</f>
        <v>1.5702633599999998</v>
      </c>
      <c r="J41" s="959" t="s">
        <v>1338</v>
      </c>
    </row>
    <row r="42" spans="2:17">
      <c r="B42" s="955">
        <v>35</v>
      </c>
      <c r="C42" s="961" t="s">
        <v>122</v>
      </c>
      <c r="D42" s="962" t="s">
        <v>33</v>
      </c>
      <c r="E42" s="958">
        <f>_xlfn.XLOOKUP(J42,[1]II_CI_2!$AI:$AI,[1]II_CI_2!$T:$T)</f>
        <v>1.6683999999999999</v>
      </c>
      <c r="J42" s="959" t="s">
        <v>1339</v>
      </c>
    </row>
    <row r="43" spans="2:17">
      <c r="B43" s="955">
        <v>36</v>
      </c>
      <c r="C43" s="961" t="s">
        <v>125</v>
      </c>
      <c r="D43" s="962" t="s">
        <v>33</v>
      </c>
      <c r="E43" s="958">
        <f>_xlfn.XLOOKUP(J43,[1]II_CI_2!$AI:$AI,[1]II_CI_2!$T:$T)</f>
        <v>1.5605049599999998</v>
      </c>
      <c r="J43" s="959" t="s">
        <v>1340</v>
      </c>
    </row>
    <row r="44" spans="2:17">
      <c r="B44" s="960">
        <v>37</v>
      </c>
      <c r="C44" s="961" t="s">
        <v>124</v>
      </c>
      <c r="D44" s="962" t="s">
        <v>33</v>
      </c>
      <c r="E44" s="958">
        <f>_xlfn.XLOOKUP(J44,[1]II_CI_2!$AI:$AI,[1]II_CI_2!$T:$T)</f>
        <v>1.52</v>
      </c>
      <c r="J44" s="959" t="s">
        <v>1341</v>
      </c>
    </row>
    <row r="45" spans="2:17">
      <c r="B45" s="955">
        <v>38</v>
      </c>
      <c r="C45" s="961" t="s">
        <v>126</v>
      </c>
      <c r="D45" s="962" t="s">
        <v>33</v>
      </c>
      <c r="E45" s="958">
        <f>_xlfn.XLOOKUP(J45,[1]II_CI_2!$AI:$AI,[1]II_CI_2!$T:$T)</f>
        <v>1.6683999999999999</v>
      </c>
      <c r="J45" s="959" t="s">
        <v>1342</v>
      </c>
    </row>
    <row r="46" spans="2:17">
      <c r="B46" s="960">
        <v>39</v>
      </c>
      <c r="C46" s="961" t="s">
        <v>127</v>
      </c>
      <c r="D46" s="962" t="s">
        <v>33</v>
      </c>
      <c r="E46" s="958">
        <f>_xlfn.XLOOKUP(J46,[1]II_CI_2!$AI:$AI,[1]II_CI_2!$T:$T)</f>
        <v>1.5605049599999998</v>
      </c>
      <c r="J46" s="959" t="s">
        <v>1343</v>
      </c>
    </row>
    <row r="47" spans="2:17">
      <c r="B47" s="955">
        <v>40</v>
      </c>
      <c r="C47" s="961" t="s">
        <v>128</v>
      </c>
      <c r="D47" s="962" t="s">
        <v>33</v>
      </c>
      <c r="E47" s="958">
        <f>_xlfn.XLOOKUP(J47,[1]II_CI_2!$AI:$AI,[1]II_CI_2!$T:$T)</f>
        <v>1.52</v>
      </c>
      <c r="J47" s="959" t="s">
        <v>1344</v>
      </c>
    </row>
    <row r="48" spans="2:17">
      <c r="B48" s="955">
        <v>41</v>
      </c>
      <c r="C48" s="961" t="s">
        <v>129</v>
      </c>
      <c r="D48" s="962" t="s">
        <v>33</v>
      </c>
      <c r="E48" s="958">
        <f>_xlfn.XLOOKUP(J48,[1]II_CI_2!$AI:$AI,[1]II_CI_2!$T:$T)</f>
        <v>1.5682959999999997</v>
      </c>
      <c r="J48" s="959" t="s">
        <v>1345</v>
      </c>
    </row>
    <row r="49" spans="2:11">
      <c r="B49" s="960">
        <v>42</v>
      </c>
      <c r="C49" s="961" t="s">
        <v>130</v>
      </c>
      <c r="D49" s="962" t="s">
        <v>33</v>
      </c>
      <c r="E49" s="958">
        <f>_xlfn.XLOOKUP(J49,[1]II_CI_2!$AI:$AI,[1]II_CI_2!$T:$T)</f>
        <v>1.4824797119999997</v>
      </c>
      <c r="J49" s="959" t="s">
        <v>1346</v>
      </c>
    </row>
    <row r="50" spans="2:11">
      <c r="B50" s="955">
        <v>43</v>
      </c>
      <c r="C50" s="961" t="s">
        <v>131</v>
      </c>
      <c r="D50" s="962" t="s">
        <v>33</v>
      </c>
      <c r="E50" s="958">
        <f>_xlfn.XLOOKUP(J50,[1]II_CI_2!$AI:$AI,[1]II_CI_2!$T:$T)</f>
        <v>1.444</v>
      </c>
      <c r="J50" s="959" t="s">
        <v>1347</v>
      </c>
    </row>
    <row r="51" spans="2:11">
      <c r="B51" s="960">
        <v>44</v>
      </c>
      <c r="C51" s="961" t="s">
        <v>132</v>
      </c>
      <c r="D51" s="962" t="s">
        <v>33</v>
      </c>
      <c r="E51" s="958">
        <f>_xlfn.XLOOKUP(J51,[1]II_CI_2!$AI:$AI,[1]II_CI_2!$T:$T)</f>
        <v>1.6683999999999999</v>
      </c>
      <c r="J51" s="959" t="s">
        <v>1348</v>
      </c>
    </row>
    <row r="52" spans="2:11">
      <c r="B52" s="955">
        <v>45</v>
      </c>
      <c r="C52" s="961" t="s">
        <v>133</v>
      </c>
      <c r="D52" s="962" t="s">
        <v>33</v>
      </c>
      <c r="E52" s="958">
        <f>_xlfn.XLOOKUP(J52,[1]II_CI_2!$AI:$AI,[1]II_CI_2!$T:$T)</f>
        <v>1.5605049599999998</v>
      </c>
      <c r="J52" s="959" t="s">
        <v>1349</v>
      </c>
    </row>
    <row r="53" spans="2:11">
      <c r="B53" s="955">
        <v>46</v>
      </c>
      <c r="C53" s="961" t="s">
        <v>134</v>
      </c>
      <c r="D53" s="962" t="s">
        <v>33</v>
      </c>
      <c r="E53" s="958">
        <f>_xlfn.XLOOKUP(J53,[1]II_CI_2!$AI:$AI,[1]II_CI_2!$T:$T)</f>
        <v>1.52</v>
      </c>
      <c r="J53" s="959" t="s">
        <v>1350</v>
      </c>
    </row>
    <row r="54" spans="2:11" ht="24.75" customHeight="1">
      <c r="B54" s="960">
        <v>47</v>
      </c>
      <c r="C54" s="970" t="s">
        <v>2640</v>
      </c>
      <c r="D54" s="960" t="s">
        <v>33</v>
      </c>
      <c r="E54" s="958">
        <f>_xlfn.XLOOKUP(J54,[1]II_CI_2!$AI:$AI,[1]II_CI_2!$T:$T)</f>
        <v>1.4824797119999997</v>
      </c>
      <c r="J54" s="959" t="s">
        <v>1351</v>
      </c>
    </row>
    <row r="55" spans="2:11" ht="15" customHeight="1">
      <c r="B55" s="955">
        <v>48</v>
      </c>
      <c r="C55" s="967" t="s">
        <v>2642</v>
      </c>
      <c r="D55" s="962" t="s">
        <v>33</v>
      </c>
      <c r="E55" s="958">
        <f>_xlfn.XLOOKUP(J55,[1]II_CI_2!$AI:$AI,[1]II_CI_2!$T:$T)</f>
        <v>1.4083557263999997</v>
      </c>
      <c r="J55" s="959" t="s">
        <v>1352</v>
      </c>
    </row>
    <row r="56" spans="2:11" ht="25.5" customHeight="1">
      <c r="B56" s="960">
        <v>49</v>
      </c>
      <c r="C56" s="971" t="s">
        <v>2641</v>
      </c>
      <c r="D56" s="955" t="s">
        <v>33</v>
      </c>
      <c r="E56" s="958">
        <f>_xlfn.XLOOKUP(J56,[1]II_CI_2!$AI:$AI,[1]II_CI_2!$T:$T)</f>
        <v>1.3379379400799998</v>
      </c>
      <c r="G56" s="972"/>
      <c r="H56" s="972"/>
      <c r="I56" s="972"/>
      <c r="J56" s="959" t="s">
        <v>1353</v>
      </c>
    </row>
    <row r="57" spans="2:11">
      <c r="B57" s="955">
        <v>50</v>
      </c>
      <c r="C57" s="1073" t="s">
        <v>2856</v>
      </c>
      <c r="D57" s="955" t="s">
        <v>7</v>
      </c>
      <c r="E57" s="523">
        <f>_xlfn.XLOOKUP(J57,[1]II_CI_2!$AI:$AI,[1]II_CI_2!$T:$T)</f>
        <v>2.11</v>
      </c>
      <c r="J57" s="959" t="s">
        <v>1354</v>
      </c>
    </row>
    <row r="58" spans="2:11">
      <c r="B58" s="955">
        <v>51</v>
      </c>
      <c r="C58" s="1074" t="s">
        <v>2857</v>
      </c>
      <c r="D58" s="957" t="s">
        <v>7</v>
      </c>
      <c r="E58" s="523">
        <f>_xlfn.XLOOKUP(J58,[1]II_CI_2!$AI:$AI,[1]II_CI_2!$T:$T)</f>
        <v>1.9412</v>
      </c>
      <c r="J58" s="959" t="s">
        <v>1355</v>
      </c>
    </row>
    <row r="59" spans="2:11" s="973" customFormat="1">
      <c r="B59" s="960">
        <v>52</v>
      </c>
      <c r="C59" s="1074" t="s">
        <v>2858</v>
      </c>
      <c r="D59" s="957" t="s">
        <v>7</v>
      </c>
      <c r="E59" s="523">
        <f>_xlfn.XLOOKUP(J59,[1]II_CI_2!$AI:$AI,[1]II_CI_2!$T:$T)</f>
        <v>1.7859040000000002</v>
      </c>
      <c r="F59" s="152"/>
      <c r="G59" s="152"/>
      <c r="H59" s="152"/>
      <c r="I59" s="152"/>
      <c r="J59" s="959" t="s">
        <v>1356</v>
      </c>
      <c r="K59" s="491"/>
    </row>
    <row r="60" spans="2:11">
      <c r="B60" s="955">
        <v>53</v>
      </c>
      <c r="C60" s="1074" t="s">
        <v>2859</v>
      </c>
      <c r="D60" s="957" t="s">
        <v>7</v>
      </c>
      <c r="E60" s="523">
        <f>_xlfn.XLOOKUP(J60,[1]II_CI_2!$AI:$AI,[1]II_CI_2!$T:$T)</f>
        <v>1.6430316800000002</v>
      </c>
      <c r="J60" s="959" t="s">
        <v>1357</v>
      </c>
    </row>
    <row r="61" spans="2:11">
      <c r="B61" s="960">
        <v>54</v>
      </c>
      <c r="C61" s="1074" t="s">
        <v>2627</v>
      </c>
      <c r="D61" s="957" t="s">
        <v>7</v>
      </c>
      <c r="E61" s="523">
        <f>_xlfn.XLOOKUP(J61,[1]II_CI_2!$AI:$AI,[1]II_CI_2!$T:$T)</f>
        <v>2.11</v>
      </c>
      <c r="J61" s="959" t="s">
        <v>1358</v>
      </c>
    </row>
    <row r="62" spans="2:11">
      <c r="B62" s="955">
        <v>55</v>
      </c>
      <c r="C62" s="1074" t="s">
        <v>2628</v>
      </c>
      <c r="D62" s="957" t="s">
        <v>7</v>
      </c>
      <c r="E62" s="523">
        <f>_xlfn.XLOOKUP(J62,[1]II_CI_2!$AI:$AI,[1]II_CI_2!$T:$T)</f>
        <v>1.9412</v>
      </c>
      <c r="J62" s="959" t="s">
        <v>1359</v>
      </c>
    </row>
    <row r="63" spans="2:11">
      <c r="B63" s="955">
        <v>56</v>
      </c>
      <c r="C63" s="1074" t="s">
        <v>2629</v>
      </c>
      <c r="D63" s="957" t="s">
        <v>7</v>
      </c>
      <c r="E63" s="523">
        <f>_xlfn.XLOOKUP(J63,[1]II_CI_2!$AI:$AI,[1]II_CI_2!$T:$T)</f>
        <v>1.7859040000000002</v>
      </c>
      <c r="J63" s="959" t="s">
        <v>1360</v>
      </c>
    </row>
    <row r="64" spans="2:11">
      <c r="B64" s="960">
        <v>57</v>
      </c>
      <c r="C64" s="1074" t="s">
        <v>2639</v>
      </c>
      <c r="D64" s="957" t="s">
        <v>32</v>
      </c>
      <c r="E64" s="523">
        <f>_xlfn.XLOOKUP(J64,[1]II_CI_2!$AI:$AI,[1]II_CI_2!$T:$T)</f>
        <v>1.6847999999999999</v>
      </c>
      <c r="J64" s="959" t="s">
        <v>1361</v>
      </c>
    </row>
    <row r="65" spans="2:10">
      <c r="B65" s="955">
        <v>58</v>
      </c>
      <c r="C65" s="1074" t="s">
        <v>2638</v>
      </c>
      <c r="D65" s="957" t="s">
        <v>32</v>
      </c>
      <c r="E65" s="523">
        <f>_xlfn.XLOOKUP(J65,[1]II_CI_2!$AI:$AI,[1]II_CI_2!$T:$T)</f>
        <v>1.5500159999999998</v>
      </c>
      <c r="J65" s="959" t="s">
        <v>1362</v>
      </c>
    </row>
    <row r="66" spans="2:10">
      <c r="B66" s="960">
        <v>59</v>
      </c>
      <c r="C66" s="1074" t="s">
        <v>2637</v>
      </c>
      <c r="D66" s="957" t="s">
        <v>32</v>
      </c>
      <c r="E66" s="523">
        <f>_xlfn.XLOOKUP(J66,[1]II_CI_2!$AI:$AI,[1]II_CI_2!$T:$T)</f>
        <v>1.42601472</v>
      </c>
      <c r="J66" s="959" t="s">
        <v>1363</v>
      </c>
    </row>
    <row r="67" spans="2:10">
      <c r="B67" s="955">
        <v>60</v>
      </c>
      <c r="C67" s="1074" t="s">
        <v>135</v>
      </c>
      <c r="D67" s="957" t="s">
        <v>7</v>
      </c>
      <c r="E67" s="523">
        <f>_xlfn.XLOOKUP(J67,[1]II_CI_2!$AI:$AI,[1]II_CI_2!$T:$T)</f>
        <v>2.11</v>
      </c>
      <c r="J67" s="959" t="s">
        <v>1364</v>
      </c>
    </row>
    <row r="68" spans="2:10">
      <c r="B68" s="955">
        <v>61</v>
      </c>
      <c r="C68" s="1074" t="s">
        <v>136</v>
      </c>
      <c r="D68" s="957" t="s">
        <v>7</v>
      </c>
      <c r="E68" s="523">
        <f>_xlfn.XLOOKUP(J68,[1]II_CI_2!$AI:$AI,[1]II_CI_2!$T:$T)</f>
        <v>1.9412</v>
      </c>
      <c r="J68" s="959" t="s">
        <v>1365</v>
      </c>
    </row>
    <row r="69" spans="2:10">
      <c r="B69" s="960">
        <v>62</v>
      </c>
      <c r="C69" s="1074" t="s">
        <v>137</v>
      </c>
      <c r="D69" s="957" t="s">
        <v>7</v>
      </c>
      <c r="E69" s="523">
        <f>_xlfn.XLOOKUP(J69,[1]II_CI_2!$AI:$AI,[1]II_CI_2!$T:$T)</f>
        <v>1.7859040000000002</v>
      </c>
      <c r="J69" s="959" t="s">
        <v>1366</v>
      </c>
    </row>
    <row r="70" spans="2:10">
      <c r="B70" s="955">
        <v>63</v>
      </c>
      <c r="C70" s="1074" t="s">
        <v>138</v>
      </c>
      <c r="D70" s="1047" t="s">
        <v>7</v>
      </c>
      <c r="E70" s="1048">
        <f>_xlfn.XLOOKUP(J70,[1]II_CI_2!$AI:$AI,[1]II_CI_2!$T:$T)</f>
        <v>1.6430316800000002</v>
      </c>
      <c r="J70" s="1049" t="s">
        <v>2821</v>
      </c>
    </row>
    <row r="71" spans="2:10">
      <c r="B71" s="955">
        <v>64</v>
      </c>
      <c r="C71" s="1074" t="s">
        <v>2620</v>
      </c>
      <c r="D71" s="957" t="s">
        <v>7</v>
      </c>
      <c r="E71" s="523">
        <f>_xlfn.XLOOKUP(J71,[1]II_CI_2!$AI:$AI,[1]II_CI_2!$T:$T)</f>
        <v>2.11</v>
      </c>
      <c r="J71" s="959" t="s">
        <v>1358</v>
      </c>
    </row>
    <row r="72" spans="2:10">
      <c r="B72" s="960">
        <v>65</v>
      </c>
      <c r="C72" s="1074" t="s">
        <v>2694</v>
      </c>
      <c r="D72" s="925" t="s">
        <v>7</v>
      </c>
      <c r="E72" s="523">
        <f>_xlfn.XLOOKUP(J72,[1]II_CI_2!$AI:$AI,[1]II_CI_2!$T:$T)</f>
        <v>1.9412</v>
      </c>
      <c r="J72" s="959" t="s">
        <v>1359</v>
      </c>
    </row>
    <row r="73" spans="2:10">
      <c r="B73" s="955">
        <v>66</v>
      </c>
      <c r="C73" s="1074" t="s">
        <v>2621</v>
      </c>
      <c r="D73" s="957" t="s">
        <v>7</v>
      </c>
      <c r="E73" s="523">
        <f>_xlfn.XLOOKUP(J73,[1]II_CI_2!$AI:$AI,[1]II_CI_2!$T:$T)</f>
        <v>1.7859040000000002</v>
      </c>
      <c r="J73" s="959" t="s">
        <v>1360</v>
      </c>
    </row>
    <row r="74" spans="2:10">
      <c r="B74" s="955">
        <v>67</v>
      </c>
      <c r="C74" s="1074" t="s">
        <v>2622</v>
      </c>
      <c r="D74" s="957" t="s">
        <v>7</v>
      </c>
      <c r="E74" s="523">
        <f>E60</f>
        <v>1.6430316800000002</v>
      </c>
      <c r="J74" s="959"/>
    </row>
    <row r="75" spans="2:10" s="491" customFormat="1">
      <c r="B75" s="960">
        <v>68</v>
      </c>
      <c r="C75" s="974" t="s">
        <v>2860</v>
      </c>
      <c r="D75" s="975" t="s">
        <v>7</v>
      </c>
      <c r="E75" s="523">
        <f>[1]II_CI_2!$T$225</f>
        <v>2.7</v>
      </c>
      <c r="F75" s="976"/>
      <c r="J75" s="904"/>
    </row>
    <row r="76" spans="2:10" s="491" customFormat="1">
      <c r="B76" s="955">
        <v>69</v>
      </c>
      <c r="C76" s="974" t="s">
        <v>2861</v>
      </c>
      <c r="D76" s="975" t="s">
        <v>7</v>
      </c>
      <c r="E76" s="523">
        <f>[1]II_CI_2!$T$226</f>
        <v>2.4300000000000002</v>
      </c>
      <c r="F76" s="976"/>
      <c r="J76" s="904"/>
    </row>
    <row r="77" spans="2:10" s="491" customFormat="1">
      <c r="B77" s="955">
        <v>70</v>
      </c>
      <c r="C77" s="974" t="s">
        <v>2862</v>
      </c>
      <c r="D77" s="975" t="s">
        <v>7</v>
      </c>
      <c r="E77" s="523">
        <f>[1]II_CI_2!$T$227</f>
        <v>2.2320000000000002</v>
      </c>
      <c r="J77" s="904"/>
    </row>
    <row r="78" spans="2:10" s="491" customFormat="1">
      <c r="B78" s="955">
        <v>71</v>
      </c>
      <c r="C78" s="974" t="s">
        <v>2863</v>
      </c>
      <c r="D78" s="975" t="s">
        <v>7</v>
      </c>
      <c r="E78" s="523">
        <f>[1]II_CI_2!$T$228</f>
        <v>1.9800000000000002</v>
      </c>
      <c r="F78" s="976"/>
      <c r="J78" s="904"/>
    </row>
    <row r="79" spans="2:10" s="953" customFormat="1" ht="15" customHeight="1">
      <c r="B79" s="1237" t="s">
        <v>2619</v>
      </c>
      <c r="C79" s="1238"/>
      <c r="D79" s="1238"/>
      <c r="E79" s="1239"/>
      <c r="F79" s="945"/>
      <c r="G79" s="152"/>
      <c r="H79" s="152"/>
      <c r="I79" s="152"/>
      <c r="J79" s="152"/>
    </row>
    <row r="80" spans="2:10">
      <c r="B80" s="977" t="s">
        <v>882</v>
      </c>
      <c r="C80" s="924" t="s">
        <v>139</v>
      </c>
      <c r="D80" s="957" t="s">
        <v>140</v>
      </c>
      <c r="E80" s="523">
        <f>_xlfn.XLOOKUP(J80,[1]II_CI_2!$AI:$AI,[1]II_CI_2!$T:$T)</f>
        <v>1.39</v>
      </c>
      <c r="J80" s="959" t="s">
        <v>1367</v>
      </c>
    </row>
    <row r="81" spans="1:24">
      <c r="B81" s="977" t="s">
        <v>883</v>
      </c>
      <c r="C81" s="924" t="s">
        <v>141</v>
      </c>
      <c r="D81" s="957" t="s">
        <v>140</v>
      </c>
      <c r="E81" s="523">
        <f>_xlfn.XLOOKUP(J81,[1]II_CI_2!$AI:$AI,[1]II_CI_2!$T:$T)</f>
        <v>1.3482999999999998</v>
      </c>
      <c r="J81" s="959" t="s">
        <v>1368</v>
      </c>
    </row>
    <row r="82" spans="1:24">
      <c r="B82" s="977" t="s">
        <v>884</v>
      </c>
      <c r="C82" s="924" t="s">
        <v>142</v>
      </c>
      <c r="D82" s="957"/>
      <c r="E82" s="523">
        <f>_xlfn.XLOOKUP(J82,[1]II_CI_2!$AI:$AI,[1]II_CI_2!$T:$T)</f>
        <v>1.3078509999999999</v>
      </c>
      <c r="J82" s="959" t="s">
        <v>1369</v>
      </c>
    </row>
    <row r="83" spans="1:24">
      <c r="B83" s="977" t="s">
        <v>2589</v>
      </c>
      <c r="C83" s="924" t="s">
        <v>889</v>
      </c>
      <c r="D83" s="957" t="s">
        <v>33</v>
      </c>
      <c r="E83" s="523">
        <f>_xlfn.XLOOKUP(J83,[1]II_CI_2!$AI:$AI,[1]II_CI_2!$T:$T)</f>
        <v>1.6541352575999999</v>
      </c>
      <c r="J83" s="959" t="s">
        <v>2683</v>
      </c>
    </row>
    <row r="84" spans="1:24">
      <c r="B84" s="977" t="s">
        <v>2590</v>
      </c>
      <c r="C84" s="924" t="s">
        <v>2644</v>
      </c>
      <c r="D84" s="957" t="s">
        <v>33</v>
      </c>
      <c r="E84" s="523">
        <f>_xlfn.XLOOKUP(J84,[1]II_CI_2!$AI:$AI,[1]II_CI_2!$T:$T)</f>
        <v>1.5714284947199999</v>
      </c>
      <c r="F84" s="152"/>
      <c r="G84" s="978"/>
      <c r="J84" s="959" t="s">
        <v>2682</v>
      </c>
    </row>
    <row r="85" spans="1:24">
      <c r="B85" s="977" t="s">
        <v>2695</v>
      </c>
      <c r="C85" s="924" t="s">
        <v>2645</v>
      </c>
      <c r="D85" s="957" t="s">
        <v>33</v>
      </c>
      <c r="E85" s="523">
        <f>_xlfn.XLOOKUP(J85,[1]II_CI_2!$AI:$AI,[1]II_CI_2!$T:$T)</f>
        <v>1.4824797119999997</v>
      </c>
      <c r="F85" s="152"/>
      <c r="J85" s="959" t="s">
        <v>1370</v>
      </c>
    </row>
    <row r="86" spans="1:24">
      <c r="B86" s="977" t="s">
        <v>2819</v>
      </c>
      <c r="C86" s="924" t="s">
        <v>2647</v>
      </c>
      <c r="D86" s="957" t="s">
        <v>33</v>
      </c>
      <c r="E86" s="523">
        <f>_xlfn.XLOOKUP(J86,[1]II_CI_2!$AI:$AI,[1]II_CI_2!$T:$T)</f>
        <v>1.4083557263999997</v>
      </c>
      <c r="F86" s="152"/>
      <c r="J86" s="959" t="s">
        <v>1371</v>
      </c>
    </row>
    <row r="87" spans="1:24" customFormat="1" ht="15.75" customHeight="1">
      <c r="A87" s="979"/>
      <c r="B87" s="1254" t="s">
        <v>651</v>
      </c>
      <c r="C87" s="1254"/>
      <c r="D87" s="1254"/>
      <c r="E87" s="1254"/>
      <c r="F87" s="1254"/>
      <c r="G87" s="979"/>
      <c r="H87" s="980"/>
      <c r="I87" s="980"/>
      <c r="J87" s="980"/>
      <c r="K87" s="980"/>
      <c r="L87" s="980"/>
      <c r="M87" s="980"/>
      <c r="N87" s="980"/>
      <c r="O87" s="980"/>
      <c r="P87" s="980"/>
      <c r="Q87" s="980"/>
      <c r="R87" s="980"/>
      <c r="S87" s="980"/>
      <c r="T87" s="980"/>
      <c r="U87" s="980"/>
      <c r="V87" s="980"/>
      <c r="W87" s="980"/>
      <c r="X87" s="980"/>
    </row>
    <row r="88" spans="1:24" customFormat="1" ht="37.5" customHeight="1">
      <c r="A88" s="979"/>
      <c r="B88" s="1254" t="s">
        <v>1040</v>
      </c>
      <c r="C88" s="1254"/>
      <c r="D88" s="1254"/>
      <c r="E88" s="1254"/>
      <c r="F88" s="1254"/>
      <c r="G88" s="979"/>
      <c r="H88" s="980"/>
      <c r="I88" s="980"/>
      <c r="J88" s="980"/>
      <c r="K88" s="980"/>
      <c r="L88" s="980"/>
      <c r="M88" s="980"/>
      <c r="N88" s="980"/>
      <c r="O88" s="980"/>
      <c r="P88" s="980"/>
      <c r="Q88" s="980"/>
      <c r="R88" s="980"/>
      <c r="S88" s="980"/>
      <c r="T88" s="980"/>
      <c r="U88" s="980"/>
      <c r="V88" s="980"/>
      <c r="W88" s="980"/>
      <c r="X88" s="980"/>
    </row>
    <row r="89" spans="1:24" customFormat="1" ht="26.25" customHeight="1">
      <c r="A89" s="979"/>
      <c r="B89" s="1254" t="s">
        <v>650</v>
      </c>
      <c r="C89" s="1254"/>
      <c r="D89" s="1254"/>
      <c r="E89" s="1254"/>
      <c r="F89" s="1254"/>
      <c r="G89" s="979"/>
      <c r="H89" s="980"/>
      <c r="I89" s="980"/>
      <c r="J89" s="980"/>
      <c r="K89" s="980"/>
      <c r="L89" s="980"/>
      <c r="M89" s="980"/>
      <c r="N89" s="980"/>
      <c r="O89" s="980"/>
      <c r="P89" s="980"/>
      <c r="Q89" s="980"/>
      <c r="R89" s="980"/>
      <c r="S89" s="980"/>
      <c r="T89" s="980"/>
      <c r="U89" s="980"/>
      <c r="V89" s="980"/>
      <c r="W89" s="980"/>
      <c r="X89" s="980"/>
    </row>
    <row r="90" spans="1:24" customFormat="1" ht="39.75" customHeight="1">
      <c r="A90" s="979"/>
      <c r="B90" s="1254" t="s">
        <v>649</v>
      </c>
      <c r="C90" s="1254"/>
      <c r="D90" s="1254"/>
      <c r="E90" s="1254"/>
      <c r="F90" s="1254"/>
      <c r="G90" s="979"/>
      <c r="H90" s="980"/>
      <c r="I90" s="980"/>
      <c r="J90" s="980"/>
      <c r="K90" s="980"/>
      <c r="L90" s="980"/>
      <c r="M90" s="980"/>
      <c r="N90" s="980"/>
      <c r="O90" s="980"/>
      <c r="P90" s="980"/>
      <c r="Q90" s="980"/>
      <c r="R90" s="980"/>
      <c r="S90" s="980"/>
      <c r="T90" s="980"/>
      <c r="U90" s="980"/>
      <c r="V90" s="980"/>
      <c r="W90" s="980"/>
      <c r="X90" s="980"/>
    </row>
    <row r="91" spans="1:24" customFormat="1" ht="41.25" customHeight="1">
      <c r="A91" s="979"/>
      <c r="B91" s="1253" t="s">
        <v>2818</v>
      </c>
      <c r="C91" s="1253"/>
      <c r="D91" s="1253"/>
      <c r="E91" s="1253"/>
      <c r="F91" s="1253"/>
      <c r="G91" s="979"/>
      <c r="H91" s="980"/>
      <c r="I91" s="980"/>
      <c r="J91" s="980"/>
      <c r="K91" s="980"/>
      <c r="L91" s="980"/>
      <c r="M91" s="980"/>
      <c r="N91" s="980"/>
      <c r="O91" s="980"/>
      <c r="P91" s="980"/>
      <c r="Q91" s="980"/>
      <c r="R91" s="980"/>
      <c r="S91" s="980"/>
      <c r="T91" s="980"/>
      <c r="U91" s="980"/>
      <c r="V91" s="980"/>
      <c r="W91" s="980"/>
      <c r="X91" s="980"/>
    </row>
    <row r="92" spans="1:24" ht="42" customHeight="1">
      <c r="B92" s="1253" t="s">
        <v>2646</v>
      </c>
      <c r="C92" s="1253"/>
      <c r="D92" s="1253"/>
      <c r="E92" s="1253"/>
      <c r="F92" s="1253"/>
    </row>
    <row r="93" spans="1:24">
      <c r="B93" s="405" t="s">
        <v>143</v>
      </c>
      <c r="C93" s="981"/>
      <c r="D93" s="158"/>
    </row>
    <row r="94" spans="1:24" ht="82.5" customHeight="1">
      <c r="B94" s="1254" t="s">
        <v>2633</v>
      </c>
      <c r="C94" s="1254"/>
      <c r="D94" s="1254"/>
      <c r="E94" s="1254"/>
      <c r="F94" s="1254"/>
    </row>
    <row r="95" spans="1:24" s="92" customFormat="1" ht="42" customHeight="1">
      <c r="B95" s="1255" t="s">
        <v>2820</v>
      </c>
      <c r="C95" s="1255"/>
      <c r="D95" s="1255"/>
      <c r="E95" s="1255"/>
      <c r="F95" s="1255"/>
      <c r="G95" s="171"/>
    </row>
    <row r="96" spans="1:24" s="982" customFormat="1" ht="50.25" customHeight="1">
      <c r="B96" s="1258" t="s">
        <v>2601</v>
      </c>
      <c r="C96" s="1258"/>
      <c r="D96" s="1258"/>
      <c r="E96" s="1258"/>
      <c r="F96" s="1258"/>
    </row>
    <row r="97" spans="2:6" ht="27.6" customHeight="1">
      <c r="B97" s="1258" t="s">
        <v>2643</v>
      </c>
      <c r="C97" s="1258"/>
      <c r="D97" s="1258"/>
      <c r="E97" s="1258"/>
      <c r="F97" s="1258"/>
    </row>
    <row r="98" spans="2:6" ht="26.1" customHeight="1">
      <c r="B98" s="1254" t="s">
        <v>2648</v>
      </c>
      <c r="C98" s="1254"/>
      <c r="D98" s="1254"/>
      <c r="E98" s="1254"/>
      <c r="F98" s="1254"/>
    </row>
    <row r="99" spans="2:6" ht="27" customHeight="1">
      <c r="B99" s="1254" t="s">
        <v>2696</v>
      </c>
      <c r="C99" s="1254"/>
      <c r="D99" s="1254"/>
      <c r="E99" s="1254"/>
      <c r="F99" s="1254"/>
    </row>
    <row r="106" spans="2:6">
      <c r="B106" s="152"/>
    </row>
    <row r="107" spans="2:6">
      <c r="B107" s="152"/>
    </row>
  </sheetData>
  <mergeCells count="17">
    <mergeCell ref="B97:F97"/>
    <mergeCell ref="B92:F92"/>
    <mergeCell ref="B98:F98"/>
    <mergeCell ref="B99:F99"/>
    <mergeCell ref="B96:F96"/>
    <mergeCell ref="A1:F2"/>
    <mergeCell ref="A3:F3"/>
    <mergeCell ref="B7:E7"/>
    <mergeCell ref="B4:E4"/>
    <mergeCell ref="B90:F90"/>
    <mergeCell ref="B91:F91"/>
    <mergeCell ref="B94:F94"/>
    <mergeCell ref="B95:F95"/>
    <mergeCell ref="B79:E79"/>
    <mergeCell ref="B87:F87"/>
    <mergeCell ref="B88:F88"/>
    <mergeCell ref="B89:F89"/>
  </mergeCells>
  <phoneticPr fontId="71" type="noConversion"/>
  <pageMargins left="0.35433070866141703" right="0.196850393700787" top="0.31496062992126" bottom="0.35433070866141703" header="0.23622047244094499" footer="0.196850393700787"/>
  <pageSetup paperSize="9" firstPageNumber="38" fitToHeight="0" orientation="portrait" useFirstPageNumber="1" r:id="rId1"/>
  <headerFooter>
    <oddHeader>&amp;CDRAFT</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aie5"/>
  <dimension ref="A1:Q147"/>
  <sheetViews>
    <sheetView topLeftCell="A16" zoomScale="70" zoomScaleNormal="70" workbookViewId="0">
      <selection activeCell="B71" sqref="B71:F71"/>
    </sheetView>
  </sheetViews>
  <sheetFormatPr defaultColWidth="10.28515625" defaultRowHeight="15.75"/>
  <cols>
    <col min="1" max="1" width="6.140625" style="92" customWidth="1"/>
    <col min="2" max="2" width="4" style="107" customWidth="1"/>
    <col min="3" max="3" width="61.42578125" style="92" customWidth="1"/>
    <col min="4" max="4" width="10" style="246" customWidth="1"/>
    <col min="5" max="5" width="10.28515625" style="92"/>
    <col min="6" max="6" width="13.140625" style="92" customWidth="1"/>
    <col min="7" max="8" width="10.28515625" style="92"/>
    <col min="9" max="10" width="0" style="92" hidden="1" customWidth="1"/>
    <col min="11" max="11" width="17.7109375" style="92" hidden="1" customWidth="1"/>
    <col min="12" max="12" width="0" style="92" hidden="1" customWidth="1"/>
    <col min="13" max="16384" width="10.28515625" style="92"/>
  </cols>
  <sheetData>
    <row r="1" spans="1:11">
      <c r="A1" s="1259" t="s">
        <v>101</v>
      </c>
      <c r="B1" s="1259"/>
      <c r="C1" s="1259"/>
      <c r="D1" s="1259"/>
      <c r="E1" s="1259"/>
      <c r="F1" s="1259"/>
      <c r="G1" s="341"/>
    </row>
    <row r="2" spans="1:11">
      <c r="A2" s="1260" t="s">
        <v>2798</v>
      </c>
      <c r="B2" s="1260"/>
      <c r="C2" s="1260"/>
      <c r="D2" s="1260"/>
      <c r="E2" s="1260"/>
      <c r="F2" s="1260"/>
      <c r="G2" s="789"/>
    </row>
    <row r="3" spans="1:11">
      <c r="B3" s="168"/>
      <c r="C3" s="164"/>
      <c r="D3" s="107"/>
    </row>
    <row r="4" spans="1:11">
      <c r="B4" s="168"/>
      <c r="C4" s="164"/>
      <c r="D4" s="107"/>
      <c r="F4" s="30"/>
      <c r="G4" s="30"/>
      <c r="H4" s="30"/>
    </row>
    <row r="5" spans="1:11" ht="25.5">
      <c r="B5" s="716" t="s">
        <v>17</v>
      </c>
      <c r="C5" s="624" t="s">
        <v>2</v>
      </c>
      <c r="D5" s="624" t="s">
        <v>3</v>
      </c>
      <c r="E5" s="1262" t="s">
        <v>2402</v>
      </c>
      <c r="F5" s="1263"/>
      <c r="G5" s="30"/>
      <c r="H5" s="30"/>
    </row>
    <row r="6" spans="1:11" s="246" customFormat="1">
      <c r="B6" s="1262" t="s">
        <v>2394</v>
      </c>
      <c r="C6" s="1267"/>
      <c r="D6" s="1263"/>
      <c r="E6" s="573" t="s">
        <v>5</v>
      </c>
      <c r="F6" s="573" t="s">
        <v>6</v>
      </c>
      <c r="G6" s="30"/>
      <c r="H6" s="30"/>
    </row>
    <row r="7" spans="1:11">
      <c r="B7" s="1205" t="s">
        <v>2396</v>
      </c>
      <c r="C7" s="1206"/>
      <c r="D7" s="1206"/>
      <c r="E7" s="1206"/>
      <c r="F7" s="1207"/>
      <c r="G7" s="30"/>
    </row>
    <row r="8" spans="1:11">
      <c r="B8" s="54">
        <v>1</v>
      </c>
      <c r="C8" s="134" t="s">
        <v>144</v>
      </c>
      <c r="D8" s="54" t="s">
        <v>7</v>
      </c>
      <c r="E8" s="690">
        <f>_xlfn.XLOOKUP(K8,[1]II_CI_3!$AI:$AI,[1]II_CI_3!$S:$S)</f>
        <v>2.9406713249999994</v>
      </c>
      <c r="F8" s="523">
        <f>_xlfn.XLOOKUP(K8,[1]II_CI_3!$AI:$AI,[1]II_CI_3!$T:$T)</f>
        <v>3.0954434999999996</v>
      </c>
      <c r="G8" s="246"/>
      <c r="K8" s="766" t="s">
        <v>1372</v>
      </c>
    </row>
    <row r="9" spans="1:11">
      <c r="B9" s="54">
        <v>2</v>
      </c>
      <c r="C9" s="134" t="s">
        <v>145</v>
      </c>
      <c r="D9" s="54" t="s">
        <v>7</v>
      </c>
      <c r="E9" s="690">
        <f>_xlfn.XLOOKUP(K9,[1]II_CI_3!$AI:$AI,[1]II_CI_3!$S:$S)</f>
        <v>2.5571054999999996</v>
      </c>
      <c r="F9" s="523">
        <f>_xlfn.XLOOKUP(K9,[1]II_CI_3!$AI:$AI,[1]II_CI_3!$T:$T)</f>
        <v>2.6916899999999999</v>
      </c>
      <c r="G9" s="246"/>
      <c r="K9" s="766" t="s">
        <v>1373</v>
      </c>
    </row>
    <row r="10" spans="1:11">
      <c r="B10" s="1205" t="s">
        <v>2395</v>
      </c>
      <c r="C10" s="1206"/>
      <c r="D10" s="1206"/>
      <c r="E10" s="1206"/>
      <c r="F10" s="1207"/>
      <c r="G10" s="246"/>
    </row>
    <row r="11" spans="1:11">
      <c r="B11" s="54">
        <v>3</v>
      </c>
      <c r="C11" s="134" t="s">
        <v>146</v>
      </c>
      <c r="D11" s="54" t="s">
        <v>7</v>
      </c>
      <c r="E11" s="690">
        <f>_xlfn.XLOOKUP(K11,[1]II_CI_3!$AI:$AI,[1]II_CI_3!$S:$S)</f>
        <v>2.6905197000000003</v>
      </c>
      <c r="F11" s="523">
        <f>_xlfn.XLOOKUP(K11,[1]II_CI_3!$AI:$AI,[1]II_CI_3!$T:$T)</f>
        <v>2.8321260000000006</v>
      </c>
      <c r="G11" s="246"/>
      <c r="K11" s="766" t="s">
        <v>1374</v>
      </c>
    </row>
    <row r="12" spans="1:11">
      <c r="B12" s="54">
        <v>4</v>
      </c>
      <c r="C12" s="134" t="s">
        <v>147</v>
      </c>
      <c r="D12" s="54" t="s">
        <v>148</v>
      </c>
      <c r="E12" s="690">
        <f>_xlfn.XLOOKUP(K12,[1]II_CI_3!$AI:$AI,[1]II_CI_3!$S:$S)</f>
        <v>2.4459270000000002</v>
      </c>
      <c r="F12" s="523">
        <f>_xlfn.XLOOKUP(K12,[1]II_CI_3!$AI:$AI,[1]II_CI_3!$T:$T)</f>
        <v>2.5746600000000002</v>
      </c>
      <c r="G12" s="246"/>
      <c r="K12" s="766" t="s">
        <v>1375</v>
      </c>
    </row>
    <row r="13" spans="1:11" ht="25.5" customHeight="1">
      <c r="B13" s="1160" t="s">
        <v>2397</v>
      </c>
      <c r="C13" s="1160"/>
      <c r="D13" s="1160"/>
      <c r="E13" s="1160"/>
      <c r="F13" s="1160"/>
      <c r="G13" s="184"/>
    </row>
    <row r="14" spans="1:11">
      <c r="B14" s="1262"/>
      <c r="C14" s="1267"/>
      <c r="D14" s="1263"/>
      <c r="E14" s="1262" t="s">
        <v>19</v>
      </c>
      <c r="F14" s="1263"/>
      <c r="G14" s="184"/>
    </row>
    <row r="15" spans="1:11">
      <c r="B15" s="1046">
        <v>5</v>
      </c>
      <c r="C15" s="166" t="s">
        <v>718</v>
      </c>
      <c r="D15" s="130" t="s">
        <v>7</v>
      </c>
      <c r="E15" s="1268">
        <f>_xlfn.XLOOKUP(K15,[1]II_CI_3!$AI:$AI,[1]II_CI_3!$T:$T)</f>
        <v>1.88</v>
      </c>
      <c r="F15" s="1269"/>
      <c r="K15" s="765" t="s">
        <v>1376</v>
      </c>
    </row>
    <row r="16" spans="1:11">
      <c r="B16" s="1046">
        <v>6</v>
      </c>
      <c r="C16" s="166" t="s">
        <v>719</v>
      </c>
      <c r="D16" s="130" t="s">
        <v>7</v>
      </c>
      <c r="E16" s="1268">
        <f>_xlfn.XLOOKUP(K16,[1]II_CI_3!$AI:$AI,[1]II_CI_3!$T:$T)</f>
        <v>1.7556513794993605</v>
      </c>
      <c r="F16" s="1269" t="s">
        <v>302</v>
      </c>
      <c r="K16" s="765" t="s">
        <v>1377</v>
      </c>
    </row>
    <row r="17" spans="2:11">
      <c r="B17" s="1046">
        <v>7</v>
      </c>
      <c r="C17" s="166" t="s">
        <v>720</v>
      </c>
      <c r="D17" s="130" t="s">
        <v>7</v>
      </c>
      <c r="E17" s="1268">
        <f>_xlfn.XLOOKUP(K17,[1]II_CI_3!$AI:$AI,[1]II_CI_3!$T:$T)</f>
        <v>1.7202704184176867</v>
      </c>
      <c r="F17" s="1269" t="s">
        <v>302</v>
      </c>
      <c r="K17" s="765" t="s">
        <v>1378</v>
      </c>
    </row>
    <row r="18" spans="2:11">
      <c r="B18" s="1046">
        <v>8</v>
      </c>
      <c r="C18" s="166" t="s">
        <v>721</v>
      </c>
      <c r="D18" s="130" t="s">
        <v>7</v>
      </c>
      <c r="E18" s="1268">
        <f>_xlfn.XLOOKUP(K18,[1]II_CI_3!$AI:$AI,[1]II_CI_3!$T:$T)</f>
        <v>1.6282112187100308</v>
      </c>
      <c r="F18" s="1269" t="s">
        <v>302</v>
      </c>
      <c r="K18" s="765" t="s">
        <v>1379</v>
      </c>
    </row>
    <row r="19" spans="2:11">
      <c r="B19" s="1046">
        <v>9</v>
      </c>
      <c r="C19" s="166" t="s">
        <v>135</v>
      </c>
      <c r="D19" s="130" t="s">
        <v>7</v>
      </c>
      <c r="E19" s="1268">
        <f>_xlfn.XLOOKUP(K19,[1]II_CI_3!$AI:$AI,[1]II_CI_3!$T:$T)</f>
        <v>1.84</v>
      </c>
      <c r="F19" s="1269" t="s">
        <v>302</v>
      </c>
      <c r="K19" s="765" t="s">
        <v>1380</v>
      </c>
    </row>
    <row r="20" spans="2:11">
      <c r="B20" s="329">
        <v>10</v>
      </c>
      <c r="C20" s="166" t="s">
        <v>136</v>
      </c>
      <c r="D20" s="130" t="s">
        <v>7</v>
      </c>
      <c r="E20" s="1268">
        <f>_xlfn.XLOOKUP(K20,[1]II_CI_3!$AI:$AI,[1]II_CI_3!$T:$T)</f>
        <v>1.7182970948291614</v>
      </c>
      <c r="F20" s="1269" t="s">
        <v>302</v>
      </c>
      <c r="K20" s="765" t="s">
        <v>1381</v>
      </c>
    </row>
    <row r="21" spans="2:11">
      <c r="B21" s="329">
        <v>11</v>
      </c>
      <c r="C21" s="166" t="s">
        <v>137</v>
      </c>
      <c r="D21" s="130" t="s">
        <v>7</v>
      </c>
      <c r="E21" s="1268">
        <f>_xlfn.XLOOKUP(K21,[1]II_CI_3!$AI:$AI,[1]II_CI_3!$T:$T)</f>
        <v>1.6836689201534807</v>
      </c>
      <c r="F21" s="1269" t="s">
        <v>302</v>
      </c>
      <c r="K21" s="765" t="s">
        <v>1382</v>
      </c>
    </row>
    <row r="22" spans="2:11">
      <c r="B22" s="330">
        <v>12</v>
      </c>
      <c r="C22" s="166" t="s">
        <v>138</v>
      </c>
      <c r="D22" s="130" t="s">
        <v>7</v>
      </c>
      <c r="E22" s="1268">
        <f>_xlfn.XLOOKUP(K22,[1]II_CI_3!$AI:$AI,[1]II_CI_3!$T:$T)</f>
        <v>1.5935684268225836</v>
      </c>
      <c r="F22" s="1269" t="s">
        <v>302</v>
      </c>
      <c r="K22" s="765" t="s">
        <v>1383</v>
      </c>
    </row>
    <row r="23" spans="2:11" ht="38.25">
      <c r="B23" s="329">
        <v>13</v>
      </c>
      <c r="C23" s="134" t="s">
        <v>149</v>
      </c>
      <c r="D23" s="130" t="s">
        <v>7</v>
      </c>
      <c r="E23" s="1268">
        <f>_xlfn.XLOOKUP(K23,[1]II_CI_3!$AI:$AI,[1]II_CI_3!$T:$T)</f>
        <v>1.8383374999999997</v>
      </c>
      <c r="F23" s="1269" t="s">
        <v>302</v>
      </c>
      <c r="K23" s="765" t="s">
        <v>1384</v>
      </c>
    </row>
    <row r="24" spans="2:11" ht="38.25">
      <c r="B24" s="329">
        <v>14</v>
      </c>
      <c r="C24" s="134" t="s">
        <v>150</v>
      </c>
      <c r="D24" s="130" t="s">
        <v>7</v>
      </c>
      <c r="E24" s="1268">
        <f>_xlfn.XLOOKUP(K24,[1]II_CI_3!$AI:$AI,[1]II_CI_3!$T:$T)</f>
        <v>1.6663968761552677</v>
      </c>
      <c r="F24" s="1269" t="s">
        <v>302</v>
      </c>
      <c r="K24" s="765" t="s">
        <v>1385</v>
      </c>
    </row>
    <row r="25" spans="2:11" ht="38.25">
      <c r="B25" s="330">
        <v>15</v>
      </c>
      <c r="C25" s="134" t="s">
        <v>151</v>
      </c>
      <c r="D25" s="130" t="s">
        <v>7</v>
      </c>
      <c r="E25" s="1268">
        <f>_xlfn.XLOOKUP(K25,[1]II_CI_3!$AI:$AI,[1]II_CI_3!$T:$T)</f>
        <v>1.6106690850277261</v>
      </c>
      <c r="F25" s="1269" t="s">
        <v>302</v>
      </c>
      <c r="K25" s="765" t="s">
        <v>1386</v>
      </c>
    </row>
    <row r="26" spans="2:11">
      <c r="B26" s="329">
        <v>16</v>
      </c>
      <c r="C26" s="134" t="s">
        <v>152</v>
      </c>
      <c r="D26" s="130" t="s">
        <v>7</v>
      </c>
      <c r="E26" s="1268">
        <f>_xlfn.XLOOKUP(K26,[1]II_CI_3!$AI:$AI,[1]II_CI_3!$T:$T)</f>
        <v>1.8383374999999997</v>
      </c>
      <c r="F26" s="1269" t="s">
        <v>302</v>
      </c>
      <c r="K26" s="765" t="s">
        <v>1387</v>
      </c>
    </row>
    <row r="27" spans="2:11">
      <c r="B27" s="329">
        <v>17</v>
      </c>
      <c r="C27" s="134" t="s">
        <v>153</v>
      </c>
      <c r="D27" s="130" t="s">
        <v>7</v>
      </c>
      <c r="E27" s="1268">
        <f>_xlfn.XLOOKUP(K27,[1]II_CI_3!$AI:$AI,[1]II_CI_3!$T:$T)</f>
        <v>1.6864253731343282</v>
      </c>
      <c r="F27" s="1269" t="s">
        <v>302</v>
      </c>
      <c r="K27" s="765" t="s">
        <v>1388</v>
      </c>
    </row>
    <row r="28" spans="2:11">
      <c r="B28" s="330">
        <v>18</v>
      </c>
      <c r="C28" s="134" t="s">
        <v>154</v>
      </c>
      <c r="D28" s="130" t="s">
        <v>7</v>
      </c>
      <c r="E28" s="1268">
        <f>_xlfn.XLOOKUP(K28,[1]II_CI_3!$AI:$AI,[1]II_CI_3!$T:$T)</f>
        <v>1.6409186567164178</v>
      </c>
      <c r="F28" s="1269" t="s">
        <v>302</v>
      </c>
      <c r="K28" s="765" t="s">
        <v>1389</v>
      </c>
    </row>
    <row r="29" spans="2:11">
      <c r="B29" s="329">
        <v>19</v>
      </c>
      <c r="C29" s="134" t="s">
        <v>155</v>
      </c>
      <c r="D29" s="130" t="s">
        <v>7</v>
      </c>
      <c r="E29" s="1268">
        <f>_xlfn.XLOOKUP(K29,[1]II_CI_3!$AI:$AI,[1]II_CI_3!$T:$T)</f>
        <v>1.5860429104477611</v>
      </c>
      <c r="F29" s="1269" t="s">
        <v>302</v>
      </c>
      <c r="K29" s="765" t="s">
        <v>1390</v>
      </c>
    </row>
    <row r="30" spans="2:11">
      <c r="B30" s="329">
        <v>20</v>
      </c>
      <c r="C30" s="134" t="s">
        <v>156</v>
      </c>
      <c r="D30" s="130" t="s">
        <v>7</v>
      </c>
      <c r="E30" s="1268">
        <f>_xlfn.XLOOKUP(K30,[1]II_CI_3!$AI:$AI,[1]II_CI_3!$T:$T)</f>
        <v>1.6833870563770792</v>
      </c>
      <c r="F30" s="1269" t="s">
        <v>302</v>
      </c>
      <c r="K30" s="765" t="s">
        <v>1391</v>
      </c>
    </row>
    <row r="31" spans="2:11">
      <c r="B31" s="330">
        <v>21</v>
      </c>
      <c r="C31" s="134" t="s">
        <v>157</v>
      </c>
      <c r="D31" s="130" t="s">
        <v>7</v>
      </c>
      <c r="E31" s="1268">
        <f>_xlfn.XLOOKUP(K31,[1]II_CI_3!$AI:$AI,[1]II_CI_3!$T:$T)</f>
        <v>1.6392125878003694</v>
      </c>
      <c r="F31" s="1269" t="s">
        <v>302</v>
      </c>
      <c r="K31" s="765" t="s">
        <v>1392</v>
      </c>
    </row>
    <row r="32" spans="2:11">
      <c r="B32" s="329">
        <v>22</v>
      </c>
      <c r="C32" s="134" t="s">
        <v>158</v>
      </c>
      <c r="D32" s="130" t="s">
        <v>7</v>
      </c>
      <c r="E32" s="1268">
        <f>_xlfn.XLOOKUP(K32,[1]II_CI_3!$AI:$AI,[1]II_CI_3!$T:$T)</f>
        <v>1.6106690850277261</v>
      </c>
      <c r="F32" s="1269" t="s">
        <v>302</v>
      </c>
      <c r="K32" s="765" t="s">
        <v>1393</v>
      </c>
    </row>
    <row r="33" spans="2:17">
      <c r="B33" s="329">
        <v>23</v>
      </c>
      <c r="C33" s="134" t="s">
        <v>159</v>
      </c>
      <c r="D33" s="130" t="s">
        <v>7</v>
      </c>
      <c r="E33" s="1268">
        <f>_xlfn.XLOOKUP(K33,[1]II_CI_3!$AI:$AI,[1]II_CI_3!$T:$T)</f>
        <v>1.6156799999999998</v>
      </c>
      <c r="F33" s="1269" t="s">
        <v>302</v>
      </c>
      <c r="K33" s="765" t="s">
        <v>1394</v>
      </c>
    </row>
    <row r="34" spans="2:17">
      <c r="B34" s="330">
        <v>24</v>
      </c>
      <c r="C34" s="134" t="s">
        <v>160</v>
      </c>
      <c r="D34" s="130" t="s">
        <v>7</v>
      </c>
      <c r="E34" s="1268">
        <f>_xlfn.XLOOKUP(K34,[1]II_CI_3!$AI:$AI,[1]II_CI_3!$T:$T)</f>
        <v>1.5348959999999998</v>
      </c>
      <c r="F34" s="1269" t="s">
        <v>302</v>
      </c>
      <c r="K34" s="765" t="s">
        <v>1395</v>
      </c>
    </row>
    <row r="35" spans="2:17">
      <c r="B35" s="336">
        <v>25</v>
      </c>
      <c r="C35" s="359" t="s">
        <v>161</v>
      </c>
      <c r="D35" s="130" t="s">
        <v>7</v>
      </c>
      <c r="E35" s="1268">
        <f>_xlfn.XLOOKUP(K35,[1]II_CI_3!$AI:$AI,[1]II_CI_3!$T:$T)</f>
        <v>1.4581511999999996</v>
      </c>
      <c r="F35" s="1269" t="s">
        <v>302</v>
      </c>
      <c r="K35" s="765" t="s">
        <v>1396</v>
      </c>
    </row>
    <row r="36" spans="2:17" ht="25.5" customHeight="1">
      <c r="B36" s="336">
        <v>26</v>
      </c>
      <c r="C36" s="359" t="s">
        <v>162</v>
      </c>
      <c r="D36" s="130" t="s">
        <v>32</v>
      </c>
      <c r="E36" s="1268">
        <f>_xlfn.XLOOKUP(K36,[1]II_CI_3!$AI:$AI,[1]II_CI_3!$T:$T)</f>
        <v>1.4541119999999998</v>
      </c>
      <c r="F36" s="1269" t="s">
        <v>302</v>
      </c>
      <c r="K36" s="765" t="s">
        <v>1397</v>
      </c>
    </row>
    <row r="37" spans="2:17">
      <c r="B37" s="336">
        <v>27</v>
      </c>
      <c r="C37" s="359" t="s">
        <v>163</v>
      </c>
      <c r="D37" s="130" t="s">
        <v>32</v>
      </c>
      <c r="E37" s="1270">
        <f>_xlfn.XLOOKUP(K37,[1]II_CI_3!$AI:$AI,[1]II_CI_3!$T:$T)</f>
        <v>1.3814063999999999</v>
      </c>
      <c r="F37" s="1271" t="s">
        <v>302</v>
      </c>
      <c r="K37" s="765" t="s">
        <v>1398</v>
      </c>
      <c r="Q37" s="1044"/>
    </row>
    <row r="38" spans="2:17" ht="15" customHeight="1">
      <c r="B38" s="336">
        <v>28</v>
      </c>
      <c r="C38" s="359" t="s">
        <v>164</v>
      </c>
      <c r="D38" s="130" t="s">
        <v>32</v>
      </c>
      <c r="E38" s="1270">
        <f>_xlfn.XLOOKUP(K38,[1]II_CI_3!$AI:$AI,[1]II_CI_3!$T:$T)</f>
        <v>1.3414991039999999</v>
      </c>
      <c r="F38" s="1271" t="s">
        <v>302</v>
      </c>
      <c r="K38" s="765" t="s">
        <v>1399</v>
      </c>
    </row>
    <row r="39" spans="2:17">
      <c r="B39" s="336">
        <v>29</v>
      </c>
      <c r="C39" s="359" t="s">
        <v>165</v>
      </c>
      <c r="D39" s="130" t="s">
        <v>123</v>
      </c>
      <c r="E39" s="1268">
        <f>_xlfn.XLOOKUP(K39,[1]II_CI_3!$AI:$AI,[1]II_CI_3!$T:$T)</f>
        <v>1.4473799999999999</v>
      </c>
      <c r="F39" s="1269" t="s">
        <v>302</v>
      </c>
      <c r="K39" s="765" t="s">
        <v>1400</v>
      </c>
    </row>
    <row r="40" spans="2:17">
      <c r="B40" s="330">
        <v>30</v>
      </c>
      <c r="C40" s="682" t="s">
        <v>166</v>
      </c>
      <c r="D40" s="130" t="s">
        <v>123</v>
      </c>
      <c r="E40" s="1268">
        <f>_xlfn.XLOOKUP(K40,[1]II_CI_3!$AI:$AI,[1]II_CI_3!$T:$T)</f>
        <v>1.353778272</v>
      </c>
      <c r="F40" s="1269" t="s">
        <v>302</v>
      </c>
      <c r="K40" s="765" t="s">
        <v>1401</v>
      </c>
    </row>
    <row r="41" spans="2:17">
      <c r="B41" s="329">
        <v>31</v>
      </c>
      <c r="C41" s="134" t="s">
        <v>167</v>
      </c>
      <c r="D41" s="130" t="s">
        <v>123</v>
      </c>
      <c r="E41" s="1268">
        <f>_xlfn.XLOOKUP(K41,[1]II_CI_3!$AI:$AI,[1]II_CI_3!$T:$T)</f>
        <v>1.3213766174399999</v>
      </c>
      <c r="F41" s="1269" t="s">
        <v>302</v>
      </c>
      <c r="K41" s="765" t="s">
        <v>1402</v>
      </c>
    </row>
    <row r="42" spans="2:17" ht="38.25" customHeight="1">
      <c r="B42" s="336">
        <v>32</v>
      </c>
      <c r="C42" s="359" t="s">
        <v>961</v>
      </c>
      <c r="D42" s="130" t="s">
        <v>33</v>
      </c>
      <c r="E42" s="1268">
        <f>_xlfn.XLOOKUP(K42,[1]II_CI_3!$AI:$AI,[1]II_CI_3!$T:$T)</f>
        <v>1.4110493</v>
      </c>
      <c r="F42" s="1269" t="s">
        <v>302</v>
      </c>
      <c r="K42" s="765" t="s">
        <v>1403</v>
      </c>
    </row>
    <row r="43" spans="2:17" ht="44.25" customHeight="1">
      <c r="B43" s="336">
        <v>33</v>
      </c>
      <c r="C43" s="359" t="s">
        <v>959</v>
      </c>
      <c r="D43" s="130" t="s">
        <v>33</v>
      </c>
      <c r="E43" s="1268">
        <f>_xlfn.XLOOKUP(K43,[1]II_CI_3!$AI:$AI,[1]II_CI_3!$T:$T)</f>
        <v>1.3264292159999997</v>
      </c>
      <c r="F43" s="1269" t="s">
        <v>302</v>
      </c>
      <c r="K43" s="765" t="s">
        <v>1404</v>
      </c>
    </row>
    <row r="44" spans="2:17" ht="40.5" customHeight="1">
      <c r="B44" s="336">
        <v>34</v>
      </c>
      <c r="C44" s="359" t="s">
        <v>960</v>
      </c>
      <c r="D44" s="130" t="s">
        <v>33</v>
      </c>
      <c r="E44" s="1268">
        <f>_xlfn.XLOOKUP(K44,[1]II_CI_3!$AI:$AI,[1]II_CI_3!$T:$T)</f>
        <v>1.292</v>
      </c>
      <c r="F44" s="1269" t="s">
        <v>302</v>
      </c>
      <c r="K44" s="765" t="s">
        <v>1405</v>
      </c>
    </row>
    <row r="45" spans="2:17" ht="25.5">
      <c r="B45" s="1046">
        <v>35</v>
      </c>
      <c r="C45" s="134" t="s">
        <v>168</v>
      </c>
      <c r="D45" s="130" t="s">
        <v>33</v>
      </c>
      <c r="E45" s="1268">
        <f>_xlfn.XLOOKUP(K45,[1]II_CI_3!$AI:$AI,[1]II_CI_3!$T:$T)</f>
        <v>1.292</v>
      </c>
      <c r="F45" s="1269" t="s">
        <v>302</v>
      </c>
      <c r="K45" s="765" t="s">
        <v>1406</v>
      </c>
    </row>
    <row r="46" spans="2:17">
      <c r="B46" s="330">
        <v>36</v>
      </c>
      <c r="C46" s="134" t="s">
        <v>169</v>
      </c>
      <c r="D46" s="130" t="s">
        <v>33</v>
      </c>
      <c r="E46" s="1268">
        <f>_xlfn.XLOOKUP(K46,[1]II_CI_3!$AI:$AI,[1]II_CI_3!$T:$T)</f>
        <v>1.4110493</v>
      </c>
      <c r="F46" s="1269" t="s">
        <v>302</v>
      </c>
      <c r="K46" s="765" t="s">
        <v>1407</v>
      </c>
    </row>
    <row r="47" spans="2:17">
      <c r="B47" s="329">
        <v>37</v>
      </c>
      <c r="C47" s="134" t="s">
        <v>170</v>
      </c>
      <c r="D47" s="130" t="s">
        <v>33</v>
      </c>
      <c r="E47" s="1268">
        <f>_xlfn.XLOOKUP(K47,[1]II_CI_3!$AI:$AI,[1]II_CI_3!$T:$T)</f>
        <v>1.3264292159999997</v>
      </c>
      <c r="F47" s="1269" t="s">
        <v>302</v>
      </c>
      <c r="K47" s="765" t="s">
        <v>1408</v>
      </c>
    </row>
    <row r="48" spans="2:17">
      <c r="B48" s="329">
        <v>38</v>
      </c>
      <c r="C48" s="134" t="s">
        <v>171</v>
      </c>
      <c r="D48" s="130" t="s">
        <v>33</v>
      </c>
      <c r="E48" s="1268">
        <f>_xlfn.XLOOKUP(K48,[1]II_CI_3!$AI:$AI,[1]II_CI_3!$T:$T)</f>
        <v>1.292</v>
      </c>
      <c r="F48" s="1269" t="s">
        <v>302</v>
      </c>
      <c r="K48" s="765" t="s">
        <v>1409</v>
      </c>
    </row>
    <row r="49" spans="2:16" ht="25.5">
      <c r="B49" s="1046">
        <v>39</v>
      </c>
      <c r="C49" s="134" t="s">
        <v>172</v>
      </c>
      <c r="D49" s="130" t="s">
        <v>173</v>
      </c>
      <c r="E49" s="1268">
        <f>_xlfn.XLOOKUP(K49,[1]II_CI_3!$AI:$AI,[1]II_CI_3!$T:$T)</f>
        <v>1.4473799999999999</v>
      </c>
      <c r="F49" s="1269" t="s">
        <v>302</v>
      </c>
      <c r="K49" s="765" t="s">
        <v>1410</v>
      </c>
    </row>
    <row r="50" spans="2:16" ht="25.5">
      <c r="B50" s="1046">
        <v>40</v>
      </c>
      <c r="C50" s="134" t="s">
        <v>174</v>
      </c>
      <c r="D50" s="130" t="s">
        <v>173</v>
      </c>
      <c r="E50" s="1268">
        <f>_xlfn.XLOOKUP(K50,[1]II_CI_3!$AI:$AI,[1]II_CI_3!$T:$T)</f>
        <v>1.353778272</v>
      </c>
      <c r="F50" s="1269" t="s">
        <v>302</v>
      </c>
      <c r="K50" s="765" t="s">
        <v>1411</v>
      </c>
    </row>
    <row r="51" spans="2:16" ht="25.5">
      <c r="B51" s="1046">
        <v>41</v>
      </c>
      <c r="C51" s="134" t="s">
        <v>175</v>
      </c>
      <c r="D51" s="130" t="s">
        <v>173</v>
      </c>
      <c r="E51" s="1268">
        <f>_xlfn.XLOOKUP(K51,[1]II_CI_3!$AI:$AI,[1]II_CI_3!$T:$T)</f>
        <v>1.3213766174399999</v>
      </c>
      <c r="F51" s="1269" t="s">
        <v>302</v>
      </c>
      <c r="K51" s="765" t="s">
        <v>1412</v>
      </c>
    </row>
    <row r="52" spans="2:16" ht="25.5">
      <c r="B52" s="1046">
        <v>42</v>
      </c>
      <c r="C52" s="134" t="s">
        <v>172</v>
      </c>
      <c r="D52" s="130" t="s">
        <v>33</v>
      </c>
      <c r="E52" s="1268">
        <f>_xlfn.XLOOKUP(K52,[1]II_CI_3!$AI:$AI,[1]II_CI_3!$T:$T)</f>
        <v>1.4110493</v>
      </c>
      <c r="F52" s="1269" t="s">
        <v>302</v>
      </c>
      <c r="K52" s="765" t="s">
        <v>1413</v>
      </c>
    </row>
    <row r="53" spans="2:16" ht="25.5">
      <c r="B53" s="1046">
        <v>43</v>
      </c>
      <c r="C53" s="134" t="s">
        <v>174</v>
      </c>
      <c r="D53" s="130" t="s">
        <v>33</v>
      </c>
      <c r="E53" s="1268">
        <f>_xlfn.XLOOKUP(K53,[1]II_CI_3!$AI:$AI,[1]II_CI_3!$T:$T)</f>
        <v>1.3264292159999997</v>
      </c>
      <c r="F53" s="1269" t="s">
        <v>302</v>
      </c>
      <c r="K53" s="765" t="s">
        <v>1414</v>
      </c>
    </row>
    <row r="54" spans="2:16" ht="25.5">
      <c r="B54" s="1046">
        <v>44</v>
      </c>
      <c r="C54" s="134" t="s">
        <v>175</v>
      </c>
      <c r="D54" s="130" t="s">
        <v>33</v>
      </c>
      <c r="E54" s="1268">
        <f>_xlfn.XLOOKUP(K54,[1]II_CI_3!$AI:$AI,[1]II_CI_3!$T:$T)</f>
        <v>1.292</v>
      </c>
      <c r="F54" s="1269" t="s">
        <v>302</v>
      </c>
      <c r="K54" s="765" t="s">
        <v>1415</v>
      </c>
    </row>
    <row r="55" spans="2:16">
      <c r="B55" s="330">
        <v>45</v>
      </c>
      <c r="C55" s="134" t="s">
        <v>176</v>
      </c>
      <c r="D55" s="130" t="s">
        <v>33</v>
      </c>
      <c r="E55" s="1268">
        <f>_xlfn.XLOOKUP(K55,[1]II_CI_3!$AI:$AI,[1]II_CI_3!$T:$T)</f>
        <v>1.3264292159999997</v>
      </c>
      <c r="F55" s="1269" t="s">
        <v>302</v>
      </c>
      <c r="K55" s="765" t="s">
        <v>1416</v>
      </c>
    </row>
    <row r="56" spans="2:16">
      <c r="B56" s="329">
        <v>46</v>
      </c>
      <c r="C56" s="134" t="s">
        <v>177</v>
      </c>
      <c r="D56" s="130" t="s">
        <v>33</v>
      </c>
      <c r="E56" s="1268">
        <f>_xlfn.XLOOKUP(K56,[1]II_CI_3!$AI:$AI,[1]II_CI_3!$T:$T)</f>
        <v>1.292</v>
      </c>
      <c r="F56" s="1269" t="s">
        <v>302</v>
      </c>
      <c r="K56" s="765" t="s">
        <v>1417</v>
      </c>
    </row>
    <row r="57" spans="2:16">
      <c r="B57" s="1046">
        <v>47</v>
      </c>
      <c r="C57" s="134" t="s">
        <v>178</v>
      </c>
      <c r="D57" s="130" t="s">
        <v>33</v>
      </c>
      <c r="E57" s="1268">
        <f>_xlfn.XLOOKUP(K57,[1]II_CI_3!$AI:$AI,[1]II_CI_3!$T:$T)</f>
        <v>1.2274</v>
      </c>
      <c r="F57" s="1269" t="s">
        <v>302</v>
      </c>
      <c r="K57" s="765" t="s">
        <v>1418</v>
      </c>
    </row>
    <row r="58" spans="2:16">
      <c r="B58" s="1046">
        <v>48</v>
      </c>
      <c r="C58" s="134" t="s">
        <v>2591</v>
      </c>
      <c r="D58" s="130" t="s">
        <v>179</v>
      </c>
      <c r="E58" s="1268">
        <f>_xlfn.XLOOKUP(K58,[1]II_CI_3!$AI:$AI,[1]II_CI_3!$T:$T)</f>
        <v>1.4</v>
      </c>
      <c r="F58" s="1269" t="s">
        <v>302</v>
      </c>
      <c r="K58" s="765" t="s">
        <v>1419</v>
      </c>
    </row>
    <row r="59" spans="2:16">
      <c r="B59" s="329">
        <v>49</v>
      </c>
      <c r="C59" s="134" t="s">
        <v>180</v>
      </c>
      <c r="D59" s="130" t="s">
        <v>179</v>
      </c>
      <c r="E59" s="1268">
        <f>_xlfn.XLOOKUP(K59,[1]II_CI_3!$AI:$AI,[1]II_CI_3!$T:$T)</f>
        <v>1.02</v>
      </c>
      <c r="F59" s="1269" t="s">
        <v>302</v>
      </c>
      <c r="K59" s="765" t="s">
        <v>1420</v>
      </c>
    </row>
    <row r="60" spans="2:16">
      <c r="B60" s="329">
        <v>50</v>
      </c>
      <c r="C60" s="134" t="s">
        <v>181</v>
      </c>
      <c r="D60" s="130" t="s">
        <v>182</v>
      </c>
      <c r="E60" s="1268">
        <f>_xlfn.XLOOKUP(K60,[1]II_CI_3!$AI:$AI,[1]II_CI_3!$T:$T)</f>
        <v>1.4110493</v>
      </c>
      <c r="F60" s="1269" t="s">
        <v>302</v>
      </c>
      <c r="K60" s="765" t="s">
        <v>1421</v>
      </c>
    </row>
    <row r="61" spans="2:16">
      <c r="B61" s="330">
        <v>51</v>
      </c>
      <c r="C61" s="249" t="s">
        <v>183</v>
      </c>
      <c r="D61" s="130" t="s">
        <v>182</v>
      </c>
      <c r="E61" s="1268">
        <f>_xlfn.XLOOKUP(K61,[1]II_CI_3!$AI:$AI,[1]II_CI_3!$T:$T)</f>
        <v>1.3264292159999997</v>
      </c>
      <c r="F61" s="1269" t="s">
        <v>302</v>
      </c>
      <c r="K61" s="765" t="s">
        <v>1422</v>
      </c>
      <c r="L61" s="119"/>
      <c r="M61" s="119"/>
      <c r="N61" s="119"/>
      <c r="O61" s="119"/>
      <c r="P61" s="119"/>
    </row>
    <row r="62" spans="2:16">
      <c r="B62" s="329">
        <v>52</v>
      </c>
      <c r="C62" s="134" t="s">
        <v>648</v>
      </c>
      <c r="D62" s="340"/>
      <c r="E62" s="1268">
        <f>E58</f>
        <v>1.4</v>
      </c>
      <c r="F62" s="1269" t="s">
        <v>302</v>
      </c>
    </row>
    <row r="63" spans="2:16" ht="24" customHeight="1">
      <c r="B63" s="1160" t="s">
        <v>2398</v>
      </c>
      <c r="C63" s="1160"/>
      <c r="D63" s="1160"/>
      <c r="E63" s="1160"/>
      <c r="F63" s="1160"/>
      <c r="G63" s="184"/>
    </row>
    <row r="64" spans="2:16" s="248" customFormat="1">
      <c r="B64" s="1264"/>
      <c r="C64" s="1265"/>
      <c r="D64" s="1266"/>
      <c r="E64" s="1262" t="s">
        <v>19</v>
      </c>
      <c r="F64" s="1263"/>
      <c r="H64" s="92"/>
      <c r="I64" s="92"/>
      <c r="J64" s="92"/>
    </row>
    <row r="65" spans="2:15">
      <c r="B65" s="130">
        <v>53</v>
      </c>
      <c r="C65" s="250" t="s">
        <v>185</v>
      </c>
      <c r="D65" s="130" t="s">
        <v>186</v>
      </c>
      <c r="E65" s="1268">
        <f>_xlfn.XLOOKUP(K65,[1]II_CI_3!$AI:$AI,[1]II_CI_3!$T:$T)</f>
        <v>1.2273999999999998</v>
      </c>
      <c r="F65" s="1269"/>
      <c r="K65" s="767" t="s">
        <v>1423</v>
      </c>
    </row>
    <row r="66" spans="2:15">
      <c r="B66" s="130">
        <v>54</v>
      </c>
      <c r="C66" s="247" t="s">
        <v>187</v>
      </c>
      <c r="D66" s="130" t="s">
        <v>186</v>
      </c>
      <c r="E66" s="1268">
        <f>_xlfn.XLOOKUP(K66,[1]II_CI_3!$AI:$AI,[1]II_CI_3!$T:$T)</f>
        <v>1.1660299999999997</v>
      </c>
      <c r="F66" s="1269" t="s">
        <v>302</v>
      </c>
      <c r="K66" s="767" t="s">
        <v>1424</v>
      </c>
    </row>
    <row r="67" spans="2:15">
      <c r="B67" s="130">
        <v>55</v>
      </c>
      <c r="C67" s="250" t="s">
        <v>188</v>
      </c>
      <c r="D67" s="130" t="s">
        <v>186</v>
      </c>
      <c r="E67" s="1268">
        <f>_xlfn.XLOOKUP(K67,[1]II_CI_3!$AI:$AI,[1]II_CI_3!$T:$T)</f>
        <v>1.1907527039036849</v>
      </c>
      <c r="F67" s="1269" t="s">
        <v>302</v>
      </c>
      <c r="K67" s="767" t="s">
        <v>1425</v>
      </c>
    </row>
    <row r="68" spans="2:15">
      <c r="B68" s="130">
        <v>56</v>
      </c>
      <c r="C68" s="249" t="s">
        <v>189</v>
      </c>
      <c r="D68" s="54" t="s">
        <v>186</v>
      </c>
      <c r="E68" s="1268">
        <f>_xlfn.XLOOKUP(K68,[1]II_CI_3!$AI:$AI,[1]II_CI_3!$T:$T)</f>
        <v>1.1299999999999999</v>
      </c>
      <c r="F68" s="1269" t="s">
        <v>302</v>
      </c>
      <c r="K68" s="767" t="s">
        <v>1426</v>
      </c>
    </row>
    <row r="69" spans="2:15">
      <c r="B69" s="130">
        <v>57</v>
      </c>
      <c r="C69" s="250" t="s">
        <v>190</v>
      </c>
      <c r="D69" s="130" t="s">
        <v>186</v>
      </c>
      <c r="E69" s="1268">
        <f>_xlfn.XLOOKUP(K69,[1]II_CI_3!$AI:$AI,[1]II_CI_3!$T:$T)</f>
        <v>1.1522082458275196</v>
      </c>
      <c r="F69" s="1269" t="s">
        <v>302</v>
      </c>
      <c r="K69" s="767" t="s">
        <v>1427</v>
      </c>
    </row>
    <row r="70" spans="2:15">
      <c r="B70" s="130">
        <v>58</v>
      </c>
      <c r="C70" s="181" t="s">
        <v>191</v>
      </c>
      <c r="D70" s="130" t="s">
        <v>186</v>
      </c>
      <c r="E70" s="1268">
        <f>_xlfn.XLOOKUP(K70,[1]II_CI_3!$AI:$AI,[1]II_CI_3!$T:$T)</f>
        <v>1.2163602889338716</v>
      </c>
      <c r="F70" s="1269" t="s">
        <v>302</v>
      </c>
      <c r="K70" s="767" t="s">
        <v>1428</v>
      </c>
    </row>
    <row r="71" spans="2:15" ht="57" customHeight="1">
      <c r="B71" s="1261" t="s">
        <v>184</v>
      </c>
      <c r="C71" s="1261"/>
      <c r="D71" s="1261"/>
      <c r="E71" s="1261"/>
      <c r="F71" s="1261"/>
      <c r="G71" s="119"/>
      <c r="H71" s="119"/>
      <c r="I71" s="119"/>
      <c r="J71" s="119"/>
      <c r="K71" s="119"/>
      <c r="L71" s="119"/>
      <c r="M71" s="119"/>
      <c r="N71" s="119"/>
      <c r="O71" s="119"/>
    </row>
    <row r="72" spans="2:15">
      <c r="B72" s="170" t="s">
        <v>192</v>
      </c>
      <c r="C72" s="170"/>
      <c r="D72" s="170"/>
      <c r="E72" s="30"/>
      <c r="F72" s="30"/>
    </row>
    <row r="73" spans="2:15">
      <c r="B73" s="170" t="s">
        <v>2399</v>
      </c>
      <c r="C73" s="170"/>
      <c r="D73" s="170"/>
      <c r="E73" s="30"/>
      <c r="F73" s="30"/>
    </row>
    <row r="74" spans="2:15" ht="36.6" customHeight="1">
      <c r="B74" s="1255" t="s">
        <v>2400</v>
      </c>
      <c r="C74" s="1255"/>
      <c r="D74" s="1255"/>
      <c r="E74" s="1255"/>
      <c r="F74" s="1255"/>
      <c r="G74" s="729"/>
      <c r="H74" s="729"/>
      <c r="I74" s="729"/>
      <c r="J74" s="729"/>
      <c r="K74" s="729"/>
      <c r="L74" s="729"/>
      <c r="M74" s="729"/>
      <c r="N74" s="729"/>
      <c r="O74" s="729"/>
    </row>
    <row r="75" spans="2:15">
      <c r="B75" s="174"/>
      <c r="C75" s="174"/>
      <c r="D75" s="174"/>
    </row>
    <row r="76" spans="2:15">
      <c r="B76" s="174"/>
      <c r="C76" s="174"/>
      <c r="D76" s="174"/>
    </row>
    <row r="77" spans="2:15">
      <c r="B77" s="174"/>
      <c r="C77" s="174"/>
      <c r="D77" s="174"/>
    </row>
    <row r="78" spans="2:15">
      <c r="B78" s="174"/>
      <c r="C78" s="174"/>
      <c r="D78" s="174"/>
    </row>
    <row r="79" spans="2:15">
      <c r="B79" s="174"/>
      <c r="C79" s="174"/>
      <c r="D79" s="174"/>
    </row>
    <row r="80" spans="2:15">
      <c r="B80" s="174"/>
      <c r="C80" s="174"/>
      <c r="D80" s="174"/>
    </row>
    <row r="81" spans="2:4">
      <c r="B81" s="174"/>
      <c r="C81" s="174"/>
      <c r="D81" s="174"/>
    </row>
    <row r="82" spans="2:4">
      <c r="B82" s="174"/>
      <c r="C82" s="174"/>
      <c r="D82" s="174"/>
    </row>
    <row r="83" spans="2:4">
      <c r="B83" s="174"/>
      <c r="C83" s="174"/>
      <c r="D83" s="174"/>
    </row>
    <row r="84" spans="2:4">
      <c r="B84" s="174"/>
      <c r="C84" s="174"/>
      <c r="D84" s="174"/>
    </row>
    <row r="85" spans="2:4">
      <c r="B85" s="174"/>
      <c r="C85" s="174"/>
      <c r="D85" s="174"/>
    </row>
    <row r="86" spans="2:4">
      <c r="B86" s="174"/>
      <c r="C86" s="174"/>
      <c r="D86" s="174"/>
    </row>
    <row r="87" spans="2:4">
      <c r="B87" s="174"/>
      <c r="C87" s="174"/>
      <c r="D87" s="174"/>
    </row>
    <row r="88" spans="2:4">
      <c r="B88" s="251"/>
      <c r="C88" s="251"/>
      <c r="D88" s="107"/>
    </row>
    <row r="89" spans="2:4">
      <c r="B89" s="251"/>
      <c r="C89" s="251"/>
      <c r="D89" s="107"/>
    </row>
    <row r="90" spans="2:4">
      <c r="B90" s="251"/>
      <c r="C90" s="251"/>
      <c r="D90" s="107"/>
    </row>
    <row r="91" spans="2:4">
      <c r="B91" s="251"/>
      <c r="C91" s="251"/>
      <c r="D91" s="107"/>
    </row>
    <row r="92" spans="2:4">
      <c r="B92" s="251"/>
      <c r="C92" s="251"/>
      <c r="D92" s="107"/>
    </row>
    <row r="93" spans="2:4">
      <c r="B93" s="251"/>
      <c r="C93" s="251"/>
      <c r="D93" s="107"/>
    </row>
    <row r="94" spans="2:4">
      <c r="B94" s="251"/>
      <c r="C94" s="251"/>
      <c r="D94" s="107"/>
    </row>
    <row r="95" spans="2:4">
      <c r="B95" s="251"/>
      <c r="C95" s="251"/>
      <c r="D95" s="107"/>
    </row>
    <row r="96" spans="2:4">
      <c r="B96" s="251"/>
      <c r="C96" s="251"/>
      <c r="D96" s="107"/>
    </row>
    <row r="97" spans="2:4">
      <c r="B97" s="251"/>
      <c r="C97" s="251"/>
      <c r="D97" s="107"/>
    </row>
    <row r="98" spans="2:4">
      <c r="B98" s="251"/>
      <c r="C98" s="251"/>
      <c r="D98" s="107"/>
    </row>
    <row r="99" spans="2:4">
      <c r="B99" s="251"/>
      <c r="C99" s="251"/>
      <c r="D99" s="107"/>
    </row>
    <row r="100" spans="2:4">
      <c r="B100" s="251"/>
      <c r="C100" s="251"/>
      <c r="D100" s="107"/>
    </row>
    <row r="101" spans="2:4">
      <c r="B101" s="251"/>
      <c r="C101" s="251"/>
      <c r="D101" s="107"/>
    </row>
    <row r="102" spans="2:4">
      <c r="B102" s="251"/>
      <c r="C102" s="251"/>
      <c r="D102" s="107"/>
    </row>
    <row r="103" spans="2:4">
      <c r="B103" s="251"/>
      <c r="C103" s="251"/>
      <c r="D103" s="107"/>
    </row>
    <row r="104" spans="2:4">
      <c r="B104" s="251"/>
      <c r="C104" s="251"/>
      <c r="D104" s="107"/>
    </row>
    <row r="105" spans="2:4">
      <c r="B105" s="251"/>
      <c r="C105" s="251"/>
      <c r="D105" s="107"/>
    </row>
    <row r="106" spans="2:4">
      <c r="B106" s="251"/>
      <c r="C106" s="251"/>
      <c r="D106" s="107"/>
    </row>
    <row r="107" spans="2:4">
      <c r="B107" s="251"/>
      <c r="C107" s="251"/>
      <c r="D107" s="107"/>
    </row>
    <row r="108" spans="2:4">
      <c r="B108" s="251"/>
      <c r="C108" s="251"/>
      <c r="D108" s="107"/>
    </row>
    <row r="109" spans="2:4">
      <c r="B109" s="251"/>
      <c r="C109" s="251"/>
      <c r="D109" s="107"/>
    </row>
    <row r="110" spans="2:4">
      <c r="B110" s="251"/>
      <c r="C110" s="251"/>
      <c r="D110" s="107"/>
    </row>
    <row r="111" spans="2:4">
      <c r="B111" s="251"/>
      <c r="C111" s="251"/>
      <c r="D111" s="107"/>
    </row>
    <row r="112" spans="2:4">
      <c r="B112" s="251"/>
      <c r="C112" s="251"/>
      <c r="D112" s="107"/>
    </row>
    <row r="113" spans="2:4">
      <c r="B113" s="251"/>
      <c r="C113" s="251"/>
      <c r="D113" s="107"/>
    </row>
    <row r="114" spans="2:4">
      <c r="B114" s="251"/>
      <c r="C114" s="251"/>
      <c r="D114" s="107"/>
    </row>
    <row r="115" spans="2:4">
      <c r="B115" s="251"/>
      <c r="C115" s="251"/>
      <c r="D115" s="107"/>
    </row>
    <row r="116" spans="2:4">
      <c r="B116" s="251"/>
      <c r="C116" s="251"/>
      <c r="D116" s="107"/>
    </row>
    <row r="117" spans="2:4">
      <c r="B117" s="251"/>
      <c r="C117" s="251"/>
      <c r="D117" s="107"/>
    </row>
    <row r="118" spans="2:4">
      <c r="B118" s="251"/>
      <c r="C118" s="251"/>
      <c r="D118" s="107"/>
    </row>
    <row r="119" spans="2:4">
      <c r="B119" s="251"/>
      <c r="C119" s="251"/>
      <c r="D119" s="107"/>
    </row>
    <row r="120" spans="2:4">
      <c r="B120" s="251"/>
      <c r="C120" s="251"/>
      <c r="D120" s="107"/>
    </row>
    <row r="121" spans="2:4">
      <c r="B121" s="251"/>
      <c r="C121" s="251"/>
      <c r="D121" s="107"/>
    </row>
    <row r="122" spans="2:4">
      <c r="B122" s="251"/>
      <c r="C122" s="251"/>
      <c r="D122" s="107"/>
    </row>
    <row r="123" spans="2:4">
      <c r="B123" s="251"/>
      <c r="C123" s="251"/>
      <c r="D123" s="107"/>
    </row>
    <row r="124" spans="2:4">
      <c r="B124" s="251"/>
      <c r="C124" s="251"/>
      <c r="D124" s="107"/>
    </row>
    <row r="125" spans="2:4">
      <c r="B125" s="251"/>
      <c r="C125" s="251"/>
      <c r="D125" s="107"/>
    </row>
    <row r="126" spans="2:4">
      <c r="B126" s="251"/>
      <c r="C126" s="251"/>
      <c r="D126" s="107"/>
    </row>
    <row r="127" spans="2:4">
      <c r="B127" s="251"/>
      <c r="C127" s="251"/>
      <c r="D127" s="107"/>
    </row>
    <row r="128" spans="2:4">
      <c r="B128" s="251"/>
      <c r="C128" s="251"/>
      <c r="D128" s="107"/>
    </row>
    <row r="129" spans="2:4">
      <c r="B129" s="251"/>
      <c r="C129" s="251"/>
      <c r="D129" s="107"/>
    </row>
    <row r="130" spans="2:4">
      <c r="B130" s="251"/>
      <c r="C130" s="251"/>
      <c r="D130" s="107"/>
    </row>
    <row r="131" spans="2:4">
      <c r="B131" s="251"/>
      <c r="C131" s="251"/>
      <c r="D131" s="107"/>
    </row>
    <row r="132" spans="2:4">
      <c r="B132" s="251"/>
      <c r="C132" s="251"/>
      <c r="D132" s="107"/>
    </row>
    <row r="133" spans="2:4">
      <c r="B133" s="251"/>
      <c r="C133" s="251"/>
      <c r="D133" s="107"/>
    </row>
    <row r="134" spans="2:4">
      <c r="B134" s="251"/>
      <c r="C134" s="251"/>
      <c r="D134" s="107"/>
    </row>
    <row r="135" spans="2:4">
      <c r="B135" s="251"/>
      <c r="C135" s="251"/>
      <c r="D135" s="107"/>
    </row>
    <row r="136" spans="2:4">
      <c r="B136" s="251"/>
      <c r="C136" s="251"/>
      <c r="D136" s="107"/>
    </row>
    <row r="137" spans="2:4">
      <c r="B137" s="251"/>
      <c r="C137" s="251"/>
      <c r="D137" s="107"/>
    </row>
    <row r="138" spans="2:4">
      <c r="B138" s="251"/>
      <c r="C138" s="251"/>
      <c r="D138" s="107"/>
    </row>
    <row r="139" spans="2:4">
      <c r="B139" s="251"/>
      <c r="C139" s="251"/>
      <c r="D139" s="107"/>
    </row>
    <row r="140" spans="2:4">
      <c r="B140" s="251"/>
      <c r="C140" s="251"/>
      <c r="D140" s="107"/>
    </row>
    <row r="141" spans="2:4">
      <c r="B141" s="251"/>
      <c r="C141" s="251"/>
      <c r="D141" s="107"/>
    </row>
    <row r="142" spans="2:4">
      <c r="B142" s="251"/>
      <c r="C142" s="251"/>
      <c r="D142" s="107"/>
    </row>
    <row r="143" spans="2:4">
      <c r="B143" s="251"/>
      <c r="C143" s="251"/>
      <c r="D143" s="107"/>
    </row>
    <row r="144" spans="2:4">
      <c r="B144" s="251"/>
      <c r="C144" s="251"/>
      <c r="D144" s="107"/>
    </row>
    <row r="145" spans="2:4">
      <c r="B145" s="251"/>
      <c r="C145" s="251"/>
      <c r="D145" s="107"/>
    </row>
    <row r="146" spans="2:4">
      <c r="B146" s="251"/>
      <c r="C146" s="251"/>
      <c r="D146" s="107"/>
    </row>
    <row r="147" spans="2:4">
      <c r="B147" s="251"/>
      <c r="C147" s="251"/>
      <c r="D147" s="107"/>
    </row>
  </sheetData>
  <mergeCells count="68">
    <mergeCell ref="E69:F69"/>
    <mergeCell ref="E70:F70"/>
    <mergeCell ref="E62:F62"/>
    <mergeCell ref="E65:F65"/>
    <mergeCell ref="E66:F66"/>
    <mergeCell ref="E67:F67"/>
    <mergeCell ref="E68:F68"/>
    <mergeCell ref="E57:F57"/>
    <mergeCell ref="E58:F58"/>
    <mergeCell ref="E59:F59"/>
    <mergeCell ref="E60:F60"/>
    <mergeCell ref="E61:F61"/>
    <mergeCell ref="E52:F52"/>
    <mergeCell ref="E53:F53"/>
    <mergeCell ref="E54:F54"/>
    <mergeCell ref="E55:F55"/>
    <mergeCell ref="E56:F56"/>
    <mergeCell ref="E47:F47"/>
    <mergeCell ref="E48:F48"/>
    <mergeCell ref="E49:F49"/>
    <mergeCell ref="E50:F50"/>
    <mergeCell ref="E51:F51"/>
    <mergeCell ref="E42:F42"/>
    <mergeCell ref="E43:F43"/>
    <mergeCell ref="E44:F44"/>
    <mergeCell ref="E45:F45"/>
    <mergeCell ref="E46:F46"/>
    <mergeCell ref="E37:F37"/>
    <mergeCell ref="E38:F38"/>
    <mergeCell ref="E39:F39"/>
    <mergeCell ref="E40:F40"/>
    <mergeCell ref="E41:F41"/>
    <mergeCell ref="E32:F32"/>
    <mergeCell ref="E33:F33"/>
    <mergeCell ref="E34:F34"/>
    <mergeCell ref="E35:F35"/>
    <mergeCell ref="E36:F36"/>
    <mergeCell ref="E27:F27"/>
    <mergeCell ref="E28:F28"/>
    <mergeCell ref="E29:F29"/>
    <mergeCell ref="E30:F30"/>
    <mergeCell ref="E31:F31"/>
    <mergeCell ref="E22:F22"/>
    <mergeCell ref="E23:F23"/>
    <mergeCell ref="E24:F24"/>
    <mergeCell ref="E25:F25"/>
    <mergeCell ref="E26:F26"/>
    <mergeCell ref="E17:F17"/>
    <mergeCell ref="E18:F18"/>
    <mergeCell ref="E19:F19"/>
    <mergeCell ref="E20:F20"/>
    <mergeCell ref="E21:F21"/>
    <mergeCell ref="A1:F1"/>
    <mergeCell ref="A2:F2"/>
    <mergeCell ref="B71:F71"/>
    <mergeCell ref="B74:F74"/>
    <mergeCell ref="E5:F5"/>
    <mergeCell ref="B7:F7"/>
    <mergeCell ref="B10:F10"/>
    <mergeCell ref="B63:F63"/>
    <mergeCell ref="B64:D64"/>
    <mergeCell ref="E64:F64"/>
    <mergeCell ref="B14:D14"/>
    <mergeCell ref="B6:D6"/>
    <mergeCell ref="B13:F13"/>
    <mergeCell ref="E14:F14"/>
    <mergeCell ref="E15:F15"/>
    <mergeCell ref="E16:F16"/>
  </mergeCells>
  <pageMargins left="0.70866141732283472" right="0.70866141732283472" top="0.74803149606299213" bottom="0.74803149606299213" header="0.31496062992125984" footer="0.31496062992125984"/>
  <pageSetup paperSize="9" scale="70" firstPageNumber="49" fitToHeight="0" orientation="portrait" useFirstPageNumber="1" r:id="rId1"/>
  <headerFooter>
    <oddHeader>&amp;CDRAFT</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aie6">
    <tabColor indexed="46"/>
    <pageSetUpPr fitToPage="1"/>
  </sheetPr>
  <dimension ref="A1:M118"/>
  <sheetViews>
    <sheetView topLeftCell="A69" zoomScale="70" zoomScaleNormal="70" workbookViewId="0">
      <selection activeCell="F79" sqref="F79:G79"/>
    </sheetView>
  </sheetViews>
  <sheetFormatPr defaultColWidth="10.28515625" defaultRowHeight="12.75"/>
  <cols>
    <col min="1" max="1" width="2.28515625" style="22" customWidth="1"/>
    <col min="2" max="2" width="4.7109375" style="585" customWidth="1"/>
    <col min="3" max="3" width="40.42578125" style="586" customWidth="1"/>
    <col min="4" max="4" width="15.7109375" style="587" bestFit="1" customWidth="1"/>
    <col min="5" max="5" width="9.42578125" style="586" customWidth="1"/>
    <col min="6" max="6" width="9.42578125" style="583" customWidth="1"/>
    <col min="7" max="7" width="8.85546875" style="583" customWidth="1"/>
    <col min="8" max="11" width="10.28515625" style="22"/>
    <col min="12" max="12" width="11.85546875" style="22" customWidth="1"/>
    <col min="13" max="13" width="14.85546875" style="22" hidden="1" customWidth="1"/>
    <col min="14" max="14" width="10.28515625" style="22" customWidth="1"/>
    <col min="15" max="16384" width="10.28515625" style="22"/>
  </cols>
  <sheetData>
    <row r="1" spans="1:13">
      <c r="A1" s="578"/>
      <c r="B1" s="1272" t="s">
        <v>193</v>
      </c>
      <c r="C1" s="1272"/>
      <c r="D1" s="1272"/>
      <c r="E1" s="1272"/>
      <c r="F1" s="1272"/>
      <c r="G1" s="1272"/>
    </row>
    <row r="2" spans="1:13" ht="12.75" customHeight="1">
      <c r="B2" s="1274" t="s">
        <v>890</v>
      </c>
      <c r="C2" s="1274"/>
      <c r="D2" s="1274"/>
      <c r="E2" s="1274"/>
      <c r="F2" s="1274"/>
      <c r="G2" s="1274"/>
    </row>
    <row r="3" spans="1:13" ht="87" customHeight="1">
      <c r="B3" s="1273" t="s">
        <v>2401</v>
      </c>
      <c r="C3" s="1273"/>
      <c r="D3" s="1273"/>
      <c r="E3" s="1273"/>
      <c r="F3" s="1273"/>
      <c r="G3" s="1273"/>
      <c r="H3" s="579"/>
    </row>
    <row r="4" spans="1:13" ht="12" customHeight="1">
      <c r="B4" s="580"/>
      <c r="C4" s="581"/>
      <c r="D4" s="582"/>
      <c r="E4" s="581"/>
      <c r="G4" s="584"/>
    </row>
    <row r="5" spans="1:13" s="30" customFormat="1" ht="37.5" customHeight="1">
      <c r="B5" s="542" t="s">
        <v>194</v>
      </c>
      <c r="C5" s="542" t="s">
        <v>2</v>
      </c>
      <c r="D5" s="542" t="s">
        <v>747</v>
      </c>
      <c r="E5" s="542" t="s">
        <v>3</v>
      </c>
      <c r="F5" s="1262" t="s">
        <v>2402</v>
      </c>
      <c r="G5" s="1263"/>
    </row>
    <row r="6" spans="1:13" s="30" customFormat="1" ht="79.5" customHeight="1">
      <c r="B6" s="1275" t="s">
        <v>2406</v>
      </c>
      <c r="C6" s="1276"/>
      <c r="D6" s="1276"/>
      <c r="E6" s="1276"/>
      <c r="F6" s="1276"/>
      <c r="G6" s="1277"/>
    </row>
    <row r="7" spans="1:13" s="30" customFormat="1">
      <c r="B7" s="1275" t="s">
        <v>2405</v>
      </c>
      <c r="C7" s="1276"/>
      <c r="D7" s="1276"/>
      <c r="E7" s="1277"/>
      <c r="F7" s="573" t="s">
        <v>5</v>
      </c>
      <c r="G7" s="573" t="s">
        <v>6</v>
      </c>
    </row>
    <row r="8" spans="1:13" s="30" customFormat="1">
      <c r="B8" s="54">
        <v>1</v>
      </c>
      <c r="C8" s="134" t="s">
        <v>195</v>
      </c>
      <c r="D8" s="54" t="s">
        <v>302</v>
      </c>
      <c r="E8" s="54" t="s">
        <v>196</v>
      </c>
      <c r="F8" s="96">
        <f>_xlfn.XLOOKUP(M8,[1]III_CI!$AI:$AI,[1]III_CI!$S:$S)</f>
        <v>4.2075000000000005</v>
      </c>
      <c r="G8" s="96">
        <f>_xlfn.XLOOKUP(M8,[1]III_CI!$AI:$AI,[1]III_CI!$T:$T)</f>
        <v>4.95</v>
      </c>
      <c r="M8" s="761" t="s">
        <v>1429</v>
      </c>
    </row>
    <row r="9" spans="1:13" s="30" customFormat="1">
      <c r="B9" s="54">
        <v>2</v>
      </c>
      <c r="C9" s="134" t="s">
        <v>197</v>
      </c>
      <c r="D9" s="54" t="s">
        <v>302</v>
      </c>
      <c r="E9" s="54" t="s">
        <v>196</v>
      </c>
      <c r="F9" s="96">
        <f>_xlfn.XLOOKUP(M9,[1]III_CI!$AI:$AI,[1]III_CI!$S:$S)</f>
        <v>3.7867500000000001</v>
      </c>
      <c r="G9" s="96">
        <f>_xlfn.XLOOKUP(M9,[1]III_CI!$AI:$AI,[1]III_CI!$T:$T)</f>
        <v>4.4550000000000001</v>
      </c>
      <c r="I9" s="150"/>
      <c r="M9" s="761" t="s">
        <v>1430</v>
      </c>
    </row>
    <row r="10" spans="1:13" s="30" customFormat="1">
      <c r="B10" s="54">
        <v>3</v>
      </c>
      <c r="C10" s="134" t="s">
        <v>144</v>
      </c>
      <c r="D10" s="54" t="s">
        <v>302</v>
      </c>
      <c r="E10" s="54" t="s">
        <v>196</v>
      </c>
      <c r="F10" s="96">
        <f>_xlfn.XLOOKUP(M10,[1]III_CI!$AI:$AI,[1]III_CI!$S:$S)</f>
        <v>3.7867500000000001</v>
      </c>
      <c r="G10" s="96">
        <f>_xlfn.XLOOKUP(M10,[1]III_CI!$AI:$AI,[1]III_CI!$T:$T)</f>
        <v>4.4550000000000001</v>
      </c>
      <c r="M10" s="761" t="s">
        <v>1431</v>
      </c>
    </row>
    <row r="11" spans="1:13" s="30" customFormat="1" ht="15" customHeight="1">
      <c r="B11" s="54">
        <v>4</v>
      </c>
      <c r="C11" s="134" t="s">
        <v>198</v>
      </c>
      <c r="D11" s="54" t="s">
        <v>302</v>
      </c>
      <c r="E11" s="54" t="s">
        <v>196</v>
      </c>
      <c r="F11" s="96">
        <f>_xlfn.XLOOKUP(M11,[1]III_CI!$AI:$AI,[1]III_CI!$S:$S)</f>
        <v>3.3660000000000001</v>
      </c>
      <c r="G11" s="96">
        <f>_xlfn.XLOOKUP(M11,[1]III_CI!$AI:$AI,[1]III_CI!$T:$T)</f>
        <v>3.9600000000000004</v>
      </c>
      <c r="M11" s="761" t="s">
        <v>1432</v>
      </c>
    </row>
    <row r="12" spans="1:13" s="30" customFormat="1">
      <c r="B12" s="54">
        <v>5</v>
      </c>
      <c r="C12" s="134" t="s">
        <v>199</v>
      </c>
      <c r="D12" s="54" t="s">
        <v>302</v>
      </c>
      <c r="E12" s="54" t="s">
        <v>196</v>
      </c>
      <c r="F12" s="96">
        <f>_xlfn.XLOOKUP(M12,[1]III_CI!$AI:$AI,[1]III_CI!$S:$S)</f>
        <v>3.1556250000000001</v>
      </c>
      <c r="G12" s="96">
        <f>_xlfn.XLOOKUP(M12,[1]III_CI!$AI:$AI,[1]III_CI!$T:$T)</f>
        <v>3.7125000000000004</v>
      </c>
      <c r="M12" s="761" t="s">
        <v>1433</v>
      </c>
    </row>
    <row r="13" spans="1:13" s="30" customFormat="1">
      <c r="B13" s="54">
        <v>6</v>
      </c>
      <c r="C13" s="134" t="s">
        <v>16</v>
      </c>
      <c r="D13" s="54" t="s">
        <v>302</v>
      </c>
      <c r="E13" s="54" t="s">
        <v>196</v>
      </c>
      <c r="F13" s="96">
        <f>_xlfn.XLOOKUP(M13,[1]III_CI!$AI:$AI,[1]III_CI!$S:$S)</f>
        <v>2.9452499999999997</v>
      </c>
      <c r="G13" s="96">
        <f>_xlfn.XLOOKUP(M13,[1]III_CI!$AI:$AI,[1]III_CI!$T:$T)</f>
        <v>3.4649999999999999</v>
      </c>
      <c r="M13" s="761" t="s">
        <v>1434</v>
      </c>
    </row>
    <row r="14" spans="1:13" s="30" customFormat="1">
      <c r="B14" s="54">
        <v>7</v>
      </c>
      <c r="C14" s="134" t="s">
        <v>2424</v>
      </c>
      <c r="D14" s="54" t="s">
        <v>302</v>
      </c>
      <c r="E14" s="54" t="s">
        <v>196</v>
      </c>
      <c r="F14" s="96">
        <f>_xlfn.XLOOKUP(M14,[1]III_CI!$AI:$AI,[1]III_CI!$S:$S)</f>
        <v>2.7348750000000002</v>
      </c>
      <c r="G14" s="96">
        <f>_xlfn.XLOOKUP(M14,[1]III_CI!$AI:$AI,[1]III_CI!$T:$T)</f>
        <v>3.2175000000000002</v>
      </c>
      <c r="M14" s="761" t="s">
        <v>1435</v>
      </c>
    </row>
    <row r="15" spans="1:13" s="30" customFormat="1">
      <c r="B15" s="54">
        <v>8</v>
      </c>
      <c r="C15" s="134" t="s">
        <v>201</v>
      </c>
      <c r="D15" s="54" t="s">
        <v>302</v>
      </c>
      <c r="E15" s="54" t="s">
        <v>202</v>
      </c>
      <c r="F15" s="96">
        <f>_xlfn.XLOOKUP(M15,[1]III_CI!$AI:$AI,[1]III_CI!$S:$S)</f>
        <v>1.697782887501383</v>
      </c>
      <c r="G15" s="96">
        <f>_xlfn.XLOOKUP(M15,[1]III_CI!$AI:$AI,[1]III_CI!$T:$T)</f>
        <v>1.9973916323545682</v>
      </c>
      <c r="I15" s="150"/>
      <c r="M15" s="761" t="s">
        <v>1436</v>
      </c>
    </row>
    <row r="16" spans="1:13" s="30" customFormat="1">
      <c r="B16" s="54">
        <v>9</v>
      </c>
      <c r="C16" s="134" t="s">
        <v>98</v>
      </c>
      <c r="D16" s="54" t="s">
        <v>302</v>
      </c>
      <c r="E16" s="54"/>
      <c r="F16" s="96">
        <f>_xlfn.XLOOKUP(M16,[1]III_CI!$AI:$AI,[1]III_CI!$S:$S)</f>
        <v>1.4148190729178192</v>
      </c>
      <c r="G16" s="96">
        <f>_xlfn.XLOOKUP(M16,[1]III_CI!$AI:$AI,[1]III_CI!$T:$T)</f>
        <v>1.6644930269621403</v>
      </c>
      <c r="M16" s="761" t="s">
        <v>1437</v>
      </c>
    </row>
    <row r="17" spans="2:13" s="30" customFormat="1">
      <c r="B17" s="1275" t="s">
        <v>2434</v>
      </c>
      <c r="C17" s="1276"/>
      <c r="D17" s="1276"/>
      <c r="E17" s="1277"/>
      <c r="F17" s="1279" t="s">
        <v>19</v>
      </c>
      <c r="G17" s="1280"/>
    </row>
    <row r="18" spans="2:13">
      <c r="B18" s="1291">
        <v>10</v>
      </c>
      <c r="C18" s="1285" t="s">
        <v>2867</v>
      </c>
      <c r="D18" s="574" t="s">
        <v>730</v>
      </c>
      <c r="E18" s="54" t="s">
        <v>7</v>
      </c>
      <c r="F18" s="1292">
        <f>_xlfn.XLOOKUP(M18,[1]III_CI!$AI:$AI,[1]III_CI!$T:$T)</f>
        <v>3.07</v>
      </c>
      <c r="G18" s="1293"/>
      <c r="M18" s="768" t="s">
        <v>1438</v>
      </c>
    </row>
    <row r="19" spans="2:13">
      <c r="B19" s="1291"/>
      <c r="C19" s="1286"/>
      <c r="D19" s="574" t="s">
        <v>87</v>
      </c>
      <c r="E19" s="54" t="s">
        <v>7</v>
      </c>
      <c r="F19" s="1292">
        <f>_xlfn.XLOOKUP(M19,[1]III_CI!$AI:$AI,[1]III_CI!$T:$T)</f>
        <v>2.6094999999999997</v>
      </c>
      <c r="G19" s="1293" t="s">
        <v>302</v>
      </c>
      <c r="M19" s="768" t="s">
        <v>1439</v>
      </c>
    </row>
    <row r="20" spans="2:13">
      <c r="B20" s="1291"/>
      <c r="C20" s="1286"/>
      <c r="D20" s="574" t="s">
        <v>88</v>
      </c>
      <c r="E20" s="54" t="s">
        <v>7</v>
      </c>
      <c r="F20" s="1292">
        <f>_xlfn.XLOOKUP(M20,[1]III_CI!$AI:$AI,[1]III_CI!$T:$T)</f>
        <v>2.2180749999999998</v>
      </c>
      <c r="G20" s="1293" t="s">
        <v>302</v>
      </c>
      <c r="M20" s="768" t="s">
        <v>1440</v>
      </c>
    </row>
    <row r="21" spans="2:13">
      <c r="B21" s="1291"/>
      <c r="C21" s="1287"/>
      <c r="D21" s="574" t="s">
        <v>34</v>
      </c>
      <c r="E21" s="54" t="s">
        <v>7</v>
      </c>
      <c r="F21" s="1292">
        <f>_xlfn.XLOOKUP(M21,[1]III_CI!$AI:$AI,[1]III_CI!$T:$T)</f>
        <v>1.8853637499999998</v>
      </c>
      <c r="G21" s="1293" t="s">
        <v>302</v>
      </c>
      <c r="M21" s="768" t="s">
        <v>1441</v>
      </c>
    </row>
    <row r="22" spans="2:13">
      <c r="B22" s="1291">
        <v>11</v>
      </c>
      <c r="C22" s="1285" t="s">
        <v>2866</v>
      </c>
      <c r="D22" s="574" t="s">
        <v>730</v>
      </c>
      <c r="E22" s="54" t="s">
        <v>7</v>
      </c>
      <c r="F22" s="1292">
        <f>_xlfn.XLOOKUP(M22,[1]III_CI!$AI:$AI,[1]III_CI!$T:$T)</f>
        <v>2.6094999999999997</v>
      </c>
      <c r="G22" s="1293" t="s">
        <v>302</v>
      </c>
      <c r="M22" s="768" t="s">
        <v>1442</v>
      </c>
    </row>
    <row r="23" spans="2:13">
      <c r="B23" s="1291"/>
      <c r="C23" s="1286"/>
      <c r="D23" s="574" t="s">
        <v>87</v>
      </c>
      <c r="E23" s="54" t="s">
        <v>7</v>
      </c>
      <c r="F23" s="1292">
        <f>_xlfn.XLOOKUP(M23,[1]III_CI!$AI:$AI,[1]III_CI!$T:$T)</f>
        <v>2.3485499999999999</v>
      </c>
      <c r="G23" s="1293" t="s">
        <v>302</v>
      </c>
      <c r="M23" s="768" t="s">
        <v>1443</v>
      </c>
    </row>
    <row r="24" spans="2:13">
      <c r="B24" s="1291"/>
      <c r="C24" s="1286"/>
      <c r="D24" s="574" t="s">
        <v>88</v>
      </c>
      <c r="E24" s="54" t="s">
        <v>7</v>
      </c>
      <c r="F24" s="1292">
        <f>_xlfn.XLOOKUP(M24,[1]III_CI!$AI:$AI,[1]III_CI!$T:$T)</f>
        <v>1.9962674999999999</v>
      </c>
      <c r="G24" s="1293" t="s">
        <v>302</v>
      </c>
      <c r="M24" s="768" t="s">
        <v>1444</v>
      </c>
    </row>
    <row r="25" spans="2:13">
      <c r="B25" s="1291"/>
      <c r="C25" s="1287"/>
      <c r="D25" s="574" t="s">
        <v>34</v>
      </c>
      <c r="E25" s="54" t="s">
        <v>7</v>
      </c>
      <c r="F25" s="1292">
        <f>_xlfn.XLOOKUP(M25,[1]III_CI!$AI:$AI,[1]III_CI!$T:$T)</f>
        <v>1.7966407499999999</v>
      </c>
      <c r="G25" s="1293" t="s">
        <v>302</v>
      </c>
      <c r="M25" s="768" t="s">
        <v>1445</v>
      </c>
    </row>
    <row r="26" spans="2:13">
      <c r="B26" s="1284">
        <v>12</v>
      </c>
      <c r="C26" s="1285" t="s">
        <v>748</v>
      </c>
      <c r="D26" s="574" t="s">
        <v>730</v>
      </c>
      <c r="E26" s="54" t="s">
        <v>7</v>
      </c>
      <c r="F26" s="1292">
        <f>_xlfn.XLOOKUP(M26,[1]III_CI!$AI:$AI,[1]III_CI!$T:$T)</f>
        <v>2.4262797872340416</v>
      </c>
      <c r="G26" s="1293" t="s">
        <v>302</v>
      </c>
      <c r="M26" s="768" t="s">
        <v>1446</v>
      </c>
    </row>
    <row r="27" spans="2:13">
      <c r="B27" s="1284"/>
      <c r="C27" s="1286"/>
      <c r="D27" s="574" t="s">
        <v>87</v>
      </c>
      <c r="E27" s="54" t="s">
        <v>7</v>
      </c>
      <c r="F27" s="1292">
        <f>_xlfn.XLOOKUP(M27,[1]III_CI!$AI:$AI,[1]III_CI!$T:$T)</f>
        <v>2.1836518085106373</v>
      </c>
      <c r="G27" s="1293" t="s">
        <v>302</v>
      </c>
      <c r="M27" s="768" t="s">
        <v>1447</v>
      </c>
    </row>
    <row r="28" spans="2:13">
      <c r="B28" s="1284"/>
      <c r="C28" s="1286"/>
      <c r="D28" s="574" t="s">
        <v>88</v>
      </c>
      <c r="E28" s="54" t="s">
        <v>7</v>
      </c>
      <c r="F28" s="1292">
        <f>_xlfn.XLOOKUP(M28,[1]III_CI!$AI:$AI,[1]III_CI!$T:$T)</f>
        <v>1.8561040372340416</v>
      </c>
      <c r="G28" s="1293" t="s">
        <v>302</v>
      </c>
      <c r="M28" s="768" t="s">
        <v>1448</v>
      </c>
    </row>
    <row r="29" spans="2:13">
      <c r="B29" s="1284"/>
      <c r="C29" s="1287"/>
      <c r="D29" s="574" t="s">
        <v>34</v>
      </c>
      <c r="E29" s="54" t="s">
        <v>7</v>
      </c>
      <c r="F29" s="1292">
        <f>_xlfn.XLOOKUP(M29,[1]III_CI!$AI:$AI,[1]III_CI!$T:$T)</f>
        <v>1.6704936335106375</v>
      </c>
      <c r="G29" s="1293" t="s">
        <v>302</v>
      </c>
      <c r="M29" s="768" t="s">
        <v>1449</v>
      </c>
    </row>
    <row r="30" spans="2:13">
      <c r="B30" s="1284">
        <v>13</v>
      </c>
      <c r="C30" s="1285" t="s">
        <v>2677</v>
      </c>
      <c r="D30" s="574" t="s">
        <v>730</v>
      </c>
      <c r="E30" s="54" t="s">
        <v>7</v>
      </c>
      <c r="F30" s="1292">
        <f>_xlfn.XLOOKUP(M30,[1]III_CI!$AI:$AI,[1]III_CI!$T:$T)</f>
        <v>2.1836518085106373</v>
      </c>
      <c r="G30" s="1293" t="s">
        <v>302</v>
      </c>
      <c r="M30" s="768" t="s">
        <v>1450</v>
      </c>
    </row>
    <row r="31" spans="2:13">
      <c r="B31" s="1284"/>
      <c r="C31" s="1286"/>
      <c r="D31" s="574" t="s">
        <v>87</v>
      </c>
      <c r="E31" s="54" t="s">
        <v>7</v>
      </c>
      <c r="F31" s="1292">
        <f>_xlfn.XLOOKUP(M31,[1]III_CI!$AI:$AI,[1]III_CI!$T:$T)</f>
        <v>1.9652866276595737</v>
      </c>
      <c r="G31" s="1293" t="s">
        <v>302</v>
      </c>
      <c r="M31" s="768" t="s">
        <v>1451</v>
      </c>
    </row>
    <row r="32" spans="2:13">
      <c r="B32" s="1284"/>
      <c r="C32" s="1286"/>
      <c r="D32" s="574" t="s">
        <v>88</v>
      </c>
      <c r="E32" s="54" t="s">
        <v>7</v>
      </c>
      <c r="F32" s="1292">
        <f>_xlfn.XLOOKUP(M32,[1]III_CI!$AI:$AI,[1]III_CI!$T:$T)</f>
        <v>1.7687579648936165</v>
      </c>
      <c r="G32" s="1293" t="s">
        <v>302</v>
      </c>
      <c r="M32" s="768" t="s">
        <v>1452</v>
      </c>
    </row>
    <row r="33" spans="2:13">
      <c r="B33" s="1284"/>
      <c r="C33" s="1287"/>
      <c r="D33" s="574" t="s">
        <v>34</v>
      </c>
      <c r="E33" s="54" t="s">
        <v>7</v>
      </c>
      <c r="F33" s="1292">
        <f>_xlfn.XLOOKUP(M33,[1]III_CI!$AI:$AI,[1]III_CI!$T:$T)</f>
        <v>1.5918821684042548</v>
      </c>
      <c r="G33" s="1293" t="s">
        <v>302</v>
      </c>
      <c r="M33" s="768" t="s">
        <v>1453</v>
      </c>
    </row>
    <row r="34" spans="2:13">
      <c r="B34" s="1284">
        <v>14</v>
      </c>
      <c r="C34" s="1285" t="s">
        <v>749</v>
      </c>
      <c r="D34" s="574" t="s">
        <v>730</v>
      </c>
      <c r="E34" s="54" t="s">
        <v>7</v>
      </c>
      <c r="F34" s="1292">
        <f>_xlfn.XLOOKUP(M34,[1]III_CI!$AI:$AI,[1]III_CI!$T:$T)</f>
        <v>2.1836518085106373</v>
      </c>
      <c r="G34" s="1293" t="s">
        <v>302</v>
      </c>
      <c r="M34" s="768" t="s">
        <v>1454</v>
      </c>
    </row>
    <row r="35" spans="2:13">
      <c r="B35" s="1284"/>
      <c r="C35" s="1286"/>
      <c r="D35" s="574" t="s">
        <v>87</v>
      </c>
      <c r="E35" s="54" t="s">
        <v>7</v>
      </c>
      <c r="F35" s="1292">
        <f>_xlfn.XLOOKUP(M35,[1]III_CI!$AI:$AI,[1]III_CI!$T:$T)</f>
        <v>1.9652866276595737</v>
      </c>
      <c r="G35" s="1293" t="s">
        <v>302</v>
      </c>
      <c r="M35" s="768" t="s">
        <v>1455</v>
      </c>
    </row>
    <row r="36" spans="2:13">
      <c r="B36" s="1284"/>
      <c r="C36" s="1286"/>
      <c r="D36" s="574" t="s">
        <v>88</v>
      </c>
      <c r="E36" s="54" t="s">
        <v>7</v>
      </c>
      <c r="F36" s="1292">
        <f>_xlfn.XLOOKUP(M36,[1]III_CI!$AI:$AI,[1]III_CI!$T:$T)</f>
        <v>1.7687579648936165</v>
      </c>
      <c r="G36" s="1293" t="s">
        <v>302</v>
      </c>
      <c r="M36" s="768" t="s">
        <v>1456</v>
      </c>
    </row>
    <row r="37" spans="2:13">
      <c r="B37" s="1284"/>
      <c r="C37" s="1287"/>
      <c r="D37" s="574" t="s">
        <v>34</v>
      </c>
      <c r="E37" s="54" t="s">
        <v>7</v>
      </c>
      <c r="F37" s="1292">
        <f>_xlfn.XLOOKUP(M37,[1]III_CI!$AI:$AI,[1]III_CI!$T:$T)</f>
        <v>1.5918821684042548</v>
      </c>
      <c r="G37" s="1293" t="s">
        <v>302</v>
      </c>
      <c r="M37" s="768" t="s">
        <v>1457</v>
      </c>
    </row>
    <row r="38" spans="2:13">
      <c r="B38" s="1284">
        <v>15</v>
      </c>
      <c r="C38" s="1285" t="s">
        <v>750</v>
      </c>
      <c r="D38" s="574" t="s">
        <v>730</v>
      </c>
      <c r="E38" s="54" t="s">
        <v>7</v>
      </c>
      <c r="F38" s="1292">
        <f>_xlfn.XLOOKUP(M38,[1]III_CI!$AI:$AI,[1]III_CI!$T:$T)</f>
        <v>1.8447194062499996</v>
      </c>
      <c r="G38" s="1293" t="s">
        <v>302</v>
      </c>
      <c r="M38" s="768" t="s">
        <v>1458</v>
      </c>
    </row>
    <row r="39" spans="2:13">
      <c r="B39" s="1284"/>
      <c r="C39" s="1286"/>
      <c r="D39" s="574" t="s">
        <v>87</v>
      </c>
      <c r="E39" s="54" t="s">
        <v>7</v>
      </c>
      <c r="F39" s="1292">
        <f>_xlfn.XLOOKUP(M39,[1]III_CI!$AI:$AI,[1]III_CI!$T:$T)</f>
        <v>1.7524834359374997</v>
      </c>
      <c r="G39" s="1293" t="s">
        <v>302</v>
      </c>
      <c r="M39" s="768" t="s">
        <v>1459</v>
      </c>
    </row>
    <row r="40" spans="2:13">
      <c r="B40" s="1284"/>
      <c r="C40" s="1286"/>
      <c r="D40" s="574" t="s">
        <v>88</v>
      </c>
      <c r="E40" s="54" t="s">
        <v>7</v>
      </c>
      <c r="F40" s="1292">
        <f>_xlfn.XLOOKUP(M40,[1]III_CI!$AI:$AI,[1]III_CI!$T:$T)</f>
        <v>1.6648592641406246</v>
      </c>
      <c r="G40" s="1293" t="s">
        <v>302</v>
      </c>
      <c r="M40" s="768" t="s">
        <v>1460</v>
      </c>
    </row>
    <row r="41" spans="2:13">
      <c r="B41" s="1284"/>
      <c r="C41" s="1287"/>
      <c r="D41" s="574" t="s">
        <v>34</v>
      </c>
      <c r="E41" s="54" t="s">
        <v>7</v>
      </c>
      <c r="F41" s="1292">
        <f>_xlfn.XLOOKUP(M41,[1]III_CI!$AI:$AI,[1]III_CI!$T:$T)</f>
        <v>1.5816163009335933</v>
      </c>
      <c r="G41" s="1293" t="s">
        <v>302</v>
      </c>
      <c r="M41" s="768" t="s">
        <v>1461</v>
      </c>
    </row>
    <row r="42" spans="2:13">
      <c r="B42" s="1284">
        <v>16</v>
      </c>
      <c r="C42" s="1288" t="s">
        <v>751</v>
      </c>
      <c r="D42" s="574" t="s">
        <v>2654</v>
      </c>
      <c r="E42" s="54"/>
      <c r="F42" s="1292">
        <f>_xlfn.XLOOKUP(M42,[1]III_CI!$AI:$AI,[1]III_CI!$T:$T)</f>
        <v>1.8419999999999999</v>
      </c>
      <c r="G42" s="1293" t="s">
        <v>302</v>
      </c>
      <c r="M42" s="768" t="s">
        <v>1462</v>
      </c>
    </row>
    <row r="43" spans="2:13">
      <c r="B43" s="1284"/>
      <c r="C43" s="1289"/>
      <c r="D43" s="574" t="s">
        <v>2653</v>
      </c>
      <c r="E43" s="54"/>
      <c r="F43" s="1292">
        <f>_xlfn.XLOOKUP(M43,[1]III_CI!$AI:$AI,[1]III_CI!$T:$T)</f>
        <v>1.6577999999999999</v>
      </c>
      <c r="G43" s="1293" t="s">
        <v>302</v>
      </c>
      <c r="M43" s="768" t="s">
        <v>1463</v>
      </c>
    </row>
    <row r="44" spans="2:13">
      <c r="B44" s="1284"/>
      <c r="C44" s="1289"/>
      <c r="D44" s="574" t="s">
        <v>2652</v>
      </c>
      <c r="E44" s="54"/>
      <c r="F44" s="1292">
        <f>_xlfn.XLOOKUP(M44,[1]III_CI!$AI:$AI,[1]III_CI!$T:$T)</f>
        <v>1.4920199999999999</v>
      </c>
      <c r="G44" s="1293" t="s">
        <v>302</v>
      </c>
      <c r="M44" s="768" t="s">
        <v>1464</v>
      </c>
    </row>
    <row r="45" spans="2:13" ht="69.75" customHeight="1">
      <c r="B45" s="1284"/>
      <c r="C45" s="1290"/>
      <c r="D45" s="575" t="s">
        <v>34</v>
      </c>
      <c r="E45" s="54"/>
      <c r="F45" s="1292">
        <f>_xlfn.XLOOKUP(M45,[1]III_CI!$AI:$AI,[1]III_CI!$T:$T)</f>
        <v>1.3428179999999998</v>
      </c>
      <c r="G45" s="1293" t="s">
        <v>302</v>
      </c>
      <c r="M45" s="768" t="s">
        <v>1465</v>
      </c>
    </row>
    <row r="46" spans="2:13">
      <c r="B46" s="1281">
        <v>17</v>
      </c>
      <c r="C46" s="1285" t="s">
        <v>2678</v>
      </c>
      <c r="D46" s="574" t="s">
        <v>2654</v>
      </c>
      <c r="E46" s="54"/>
      <c r="F46" s="1292">
        <f>_xlfn.XLOOKUP(M46,[1]III_CI!$AI:$AI,[1]III_CI!$T:$T)</f>
        <v>1.6602474656249997</v>
      </c>
      <c r="G46" s="1293" t="s">
        <v>302</v>
      </c>
      <c r="M46" s="768" t="s">
        <v>1466</v>
      </c>
    </row>
    <row r="47" spans="2:13">
      <c r="B47" s="1282"/>
      <c r="C47" s="1286"/>
      <c r="D47" s="574" t="s">
        <v>2653</v>
      </c>
      <c r="E47" s="54"/>
      <c r="F47" s="1292">
        <f>_xlfn.XLOOKUP(M47,[1]III_CI!$AI:$AI,[1]III_CI!$T:$T)</f>
        <v>1.4942227190624997</v>
      </c>
      <c r="G47" s="1293" t="s">
        <v>302</v>
      </c>
      <c r="M47" s="768" t="s">
        <v>1467</v>
      </c>
    </row>
    <row r="48" spans="2:13">
      <c r="B48" s="1282"/>
      <c r="C48" s="1286"/>
      <c r="D48" s="574" t="s">
        <v>2652</v>
      </c>
      <c r="E48" s="54"/>
      <c r="F48" s="1292">
        <f>_xlfn.XLOOKUP(M48,[1]III_CI!$AI:$AI,[1]III_CI!$T:$T)</f>
        <v>1.3448004471562498</v>
      </c>
      <c r="G48" s="1293" t="s">
        <v>302</v>
      </c>
      <c r="M48" s="768" t="s">
        <v>1468</v>
      </c>
    </row>
    <row r="49" spans="2:13">
      <c r="B49" s="1283"/>
      <c r="C49" s="1287"/>
      <c r="D49" s="574" t="s">
        <v>34</v>
      </c>
      <c r="E49" s="54"/>
      <c r="F49" s="1292">
        <f>_xlfn.XLOOKUP(M49,[1]III_CI!$AI:$AI,[1]III_CI!$T:$T)</f>
        <v>1.2103204024406249</v>
      </c>
      <c r="G49" s="1293" t="s">
        <v>302</v>
      </c>
      <c r="M49" s="768" t="s">
        <v>1469</v>
      </c>
    </row>
    <row r="50" spans="2:13">
      <c r="B50" s="1281">
        <v>18</v>
      </c>
      <c r="C50" s="1285" t="s">
        <v>752</v>
      </c>
      <c r="D50" s="574" t="s">
        <v>2654</v>
      </c>
      <c r="E50" s="54" t="s">
        <v>140</v>
      </c>
      <c r="F50" s="1292">
        <f>_xlfn.XLOOKUP(M50,[1]III_CI!$AI:$AI,[1]III_CI!$T:$T)</f>
        <v>1.4722421175</v>
      </c>
      <c r="G50" s="1293" t="s">
        <v>302</v>
      </c>
      <c r="M50" s="768" t="s">
        <v>1470</v>
      </c>
    </row>
    <row r="51" spans="2:13">
      <c r="B51" s="1282"/>
      <c r="C51" s="1286"/>
      <c r="D51" s="574" t="s">
        <v>2653</v>
      </c>
      <c r="E51" s="54" t="s">
        <v>140</v>
      </c>
      <c r="F51" s="1292">
        <f>_xlfn.XLOOKUP(M51,[1]III_CI!$AI:$AI,[1]III_CI!$T:$T)</f>
        <v>1.4221363983749999</v>
      </c>
      <c r="G51" s="1293" t="s">
        <v>302</v>
      </c>
      <c r="M51" s="768" t="s">
        <v>1471</v>
      </c>
    </row>
    <row r="52" spans="2:13">
      <c r="B52" s="1282"/>
      <c r="C52" s="1286"/>
      <c r="D52" s="574" t="s">
        <v>2652</v>
      </c>
      <c r="E52" s="54" t="s">
        <v>140</v>
      </c>
      <c r="F52" s="1292">
        <f>_xlfn.XLOOKUP(M52,[1]III_CI!$AI:$AI,[1]III_CI!$T:$T)</f>
        <v>1.3432221</v>
      </c>
      <c r="G52" s="1293" t="s">
        <v>302</v>
      </c>
      <c r="M52" s="768" t="s">
        <v>1472</v>
      </c>
    </row>
    <row r="53" spans="2:13">
      <c r="B53" s="1283"/>
      <c r="C53" s="1287"/>
      <c r="D53" s="574" t="s">
        <v>34</v>
      </c>
      <c r="E53" s="54" t="s">
        <v>140</v>
      </c>
      <c r="F53" s="1292">
        <f>_xlfn.XLOOKUP(M53,[1]III_CI!$AI:$AI,[1]III_CI!$T:$T)</f>
        <v>1.3058927999999999</v>
      </c>
      <c r="G53" s="1293" t="s">
        <v>302</v>
      </c>
      <c r="M53" s="768" t="s">
        <v>1473</v>
      </c>
    </row>
    <row r="54" spans="2:13">
      <c r="B54" s="1281">
        <v>19</v>
      </c>
      <c r="C54" s="1285" t="s">
        <v>753</v>
      </c>
      <c r="D54" s="574" t="s">
        <v>2654</v>
      </c>
      <c r="E54" s="54" t="s">
        <v>140</v>
      </c>
      <c r="F54" s="1292">
        <f>_xlfn.XLOOKUP(M54,[1]III_CI!$AI:$AI,[1]III_CI!$T:$T)</f>
        <v>1.4221363983749999</v>
      </c>
      <c r="G54" s="1293" t="s">
        <v>302</v>
      </c>
      <c r="M54" s="768" t="s">
        <v>1474</v>
      </c>
    </row>
    <row r="55" spans="2:13">
      <c r="B55" s="1282"/>
      <c r="C55" s="1286"/>
      <c r="D55" s="574" t="s">
        <v>2653</v>
      </c>
      <c r="E55" s="54" t="s">
        <v>140</v>
      </c>
      <c r="F55" s="1292">
        <f>_xlfn.XLOOKUP(M55,[1]III_CI!$AI:$AI,[1]III_CI!$T:$T)</f>
        <v>1.3432221</v>
      </c>
      <c r="G55" s="1293" t="s">
        <v>302</v>
      </c>
      <c r="M55" s="768" t="s">
        <v>1475</v>
      </c>
    </row>
    <row r="56" spans="2:13">
      <c r="B56" s="1282"/>
      <c r="C56" s="1286"/>
      <c r="D56" s="574" t="s">
        <v>2652</v>
      </c>
      <c r="E56" s="54" t="s">
        <v>140</v>
      </c>
      <c r="F56" s="1292">
        <f>_xlfn.XLOOKUP(M56,[1]III_CI!$AI:$AI,[1]III_CI!$T:$T)</f>
        <v>1.2760609949999999</v>
      </c>
      <c r="G56" s="1293" t="s">
        <v>302</v>
      </c>
      <c r="M56" s="768" t="s">
        <v>1476</v>
      </c>
    </row>
    <row r="57" spans="2:13">
      <c r="B57" s="1283"/>
      <c r="C57" s="1287"/>
      <c r="D57" s="574" t="s">
        <v>34</v>
      </c>
      <c r="E57" s="54" t="s">
        <v>140</v>
      </c>
      <c r="F57" s="1292">
        <f>_xlfn.XLOOKUP(M57,[1]III_CI!$AI:$AI,[1]III_CI!$T:$T)</f>
        <v>1.21225794525</v>
      </c>
      <c r="G57" s="1293" t="s">
        <v>302</v>
      </c>
      <c r="M57" s="768" t="s">
        <v>1477</v>
      </c>
    </row>
    <row r="58" spans="2:13" ht="25.5">
      <c r="B58" s="142">
        <v>20</v>
      </c>
      <c r="C58" s="575" t="s">
        <v>203</v>
      </c>
      <c r="D58" s="574" t="s">
        <v>302</v>
      </c>
      <c r="E58" s="54"/>
      <c r="F58" s="1292">
        <f>_xlfn.XLOOKUP(M58,[1]III_CI!$AI:$AI,[1]III_CI!$T:$T)</f>
        <v>1.21225794525</v>
      </c>
      <c r="G58" s="1293" t="s">
        <v>302</v>
      </c>
      <c r="I58" s="170"/>
      <c r="J58" s="170"/>
      <c r="K58" s="74"/>
      <c r="L58" s="170"/>
      <c r="M58" s="768" t="s">
        <v>1478</v>
      </c>
    </row>
    <row r="59" spans="2:13">
      <c r="B59" s="1281">
        <v>21</v>
      </c>
      <c r="C59" s="1296" t="s">
        <v>754</v>
      </c>
      <c r="D59" s="574" t="s">
        <v>2654</v>
      </c>
      <c r="E59" s="54"/>
      <c r="F59" s="1292">
        <f>_xlfn.XLOOKUP(M59,[1]III_CI!$AI:$AI,[1]III_CI!$T:$T)</f>
        <v>1.1061199159944188</v>
      </c>
      <c r="G59" s="1293" t="s">
        <v>302</v>
      </c>
      <c r="I59" s="32"/>
      <c r="J59" s="32"/>
      <c r="K59" s="32"/>
      <c r="L59" s="32"/>
      <c r="M59" s="768" t="s">
        <v>1479</v>
      </c>
    </row>
    <row r="60" spans="2:13">
      <c r="B60" s="1283"/>
      <c r="C60" s="1297"/>
      <c r="D60" s="574" t="s">
        <v>2653</v>
      </c>
      <c r="E60" s="54"/>
      <c r="F60" s="1292">
        <f>_xlfn.XLOOKUP(M60,[1]III_CI!$AI:$AI,[1]III_CI!$T:$T)</f>
        <v>1</v>
      </c>
      <c r="G60" s="1293" t="s">
        <v>302</v>
      </c>
      <c r="M60" s="768" t="s">
        <v>1480</v>
      </c>
    </row>
    <row r="61" spans="2:13">
      <c r="B61" s="1298" t="s">
        <v>2407</v>
      </c>
      <c r="C61" s="1298"/>
      <c r="D61" s="1298"/>
      <c r="E61" s="1298"/>
      <c r="F61" s="1298"/>
      <c r="G61" s="1298"/>
    </row>
    <row r="62" spans="2:13" s="30" customFormat="1" ht="13.35" customHeight="1">
      <c r="B62" s="1275" t="s">
        <v>2405</v>
      </c>
      <c r="C62" s="1276"/>
      <c r="D62" s="1276"/>
      <c r="E62" s="1277"/>
      <c r="F62" s="573" t="s">
        <v>5</v>
      </c>
      <c r="G62" s="573" t="s">
        <v>6</v>
      </c>
    </row>
    <row r="63" spans="2:13">
      <c r="B63" s="54">
        <v>22</v>
      </c>
      <c r="C63" s="134" t="s">
        <v>195</v>
      </c>
      <c r="D63" s="54" t="s">
        <v>302</v>
      </c>
      <c r="E63" s="54" t="s">
        <v>196</v>
      </c>
      <c r="F63" s="96">
        <f>_xlfn.XLOOKUP(M63,[1]III_CI!$AI:$AI,[1]III_CI!$S:$S)</f>
        <v>3.3660000000000001</v>
      </c>
      <c r="G63" s="96">
        <f>_xlfn.XLOOKUP(M63,[1]III_CI!$AI:$AI,[1]III_CI!$T:$T)</f>
        <v>3.9600000000000004</v>
      </c>
      <c r="M63" s="761" t="s">
        <v>1481</v>
      </c>
    </row>
    <row r="64" spans="2:13">
      <c r="B64" s="54">
        <v>23</v>
      </c>
      <c r="C64" s="134" t="s">
        <v>197</v>
      </c>
      <c r="D64" s="54" t="s">
        <v>302</v>
      </c>
      <c r="E64" s="54" t="s">
        <v>196</v>
      </c>
      <c r="F64" s="96">
        <f>_xlfn.XLOOKUP(M64,[1]III_CI!$AI:$AI,[1]III_CI!$S:$S)</f>
        <v>3.2187375</v>
      </c>
      <c r="G64" s="96">
        <f>_xlfn.XLOOKUP(M64,[1]III_CI!$AI:$AI,[1]III_CI!$T:$T)</f>
        <v>3.7867500000000001</v>
      </c>
      <c r="M64" s="761" t="s">
        <v>1482</v>
      </c>
    </row>
    <row r="65" spans="2:13">
      <c r="B65" s="54">
        <v>24</v>
      </c>
      <c r="C65" s="134" t="s">
        <v>144</v>
      </c>
      <c r="D65" s="54" t="s">
        <v>302</v>
      </c>
      <c r="E65" s="54" t="s">
        <v>196</v>
      </c>
      <c r="F65" s="96">
        <f>_xlfn.XLOOKUP(M65,[1]III_CI!$AI:$AI,[1]III_CI!$S:$S)</f>
        <v>3.2187375</v>
      </c>
      <c r="G65" s="96">
        <f>_xlfn.XLOOKUP(M65,[1]III_CI!$AI:$AI,[1]III_CI!$T:$T)</f>
        <v>3.7867500000000001</v>
      </c>
      <c r="M65" s="761" t="s">
        <v>2585</v>
      </c>
    </row>
    <row r="66" spans="2:13">
      <c r="B66" s="54">
        <v>25</v>
      </c>
      <c r="C66" s="134" t="s">
        <v>198</v>
      </c>
      <c r="D66" s="54" t="s">
        <v>302</v>
      </c>
      <c r="E66" s="54" t="s">
        <v>196</v>
      </c>
      <c r="F66" s="96">
        <f>_xlfn.XLOOKUP(M66,[1]III_CI!$AI:$AI,[1]III_CI!$S:$S)</f>
        <v>2.6928000000000005</v>
      </c>
      <c r="G66" s="96">
        <f>_xlfn.XLOOKUP(M66,[1]III_CI!$AI:$AI,[1]III_CI!$T:$T)</f>
        <v>3.1680000000000006</v>
      </c>
      <c r="M66" s="761" t="s">
        <v>2586</v>
      </c>
    </row>
    <row r="67" spans="2:13">
      <c r="B67" s="54">
        <v>26</v>
      </c>
      <c r="C67" s="134" t="s">
        <v>199</v>
      </c>
      <c r="D67" s="54" t="s">
        <v>302</v>
      </c>
      <c r="E67" s="54" t="s">
        <v>196</v>
      </c>
      <c r="F67" s="96">
        <f>_xlfn.XLOOKUP(M67,[1]III_CI!$AI:$AI,[1]III_CI!$S:$S)</f>
        <v>2.68228125</v>
      </c>
      <c r="G67" s="96">
        <f>_xlfn.XLOOKUP(M67,[1]III_CI!$AI:$AI,[1]III_CI!$T:$T)</f>
        <v>3.1556250000000001</v>
      </c>
      <c r="M67" s="761" t="s">
        <v>2587</v>
      </c>
    </row>
    <row r="68" spans="2:13">
      <c r="B68" s="54">
        <v>27</v>
      </c>
      <c r="C68" s="134" t="s">
        <v>16</v>
      </c>
      <c r="D68" s="54" t="s">
        <v>302</v>
      </c>
      <c r="E68" s="54" t="s">
        <v>196</v>
      </c>
      <c r="F68" s="96">
        <f>_xlfn.XLOOKUP(M68,[1]III_CI!$AI:$AI,[1]III_CI!$S:$S)</f>
        <v>2.5034624999999995</v>
      </c>
      <c r="G68" s="96">
        <f>_xlfn.XLOOKUP(M68,[1]III_CI!$AI:$AI,[1]III_CI!$T:$T)</f>
        <v>2.9452499999999997</v>
      </c>
      <c r="M68" s="761" t="s">
        <v>2588</v>
      </c>
    </row>
    <row r="69" spans="2:13">
      <c r="B69" s="54">
        <v>28</v>
      </c>
      <c r="C69" s="134" t="s">
        <v>2424</v>
      </c>
      <c r="D69" s="54" t="s">
        <v>302</v>
      </c>
      <c r="E69" s="54" t="s">
        <v>196</v>
      </c>
      <c r="F69" s="96">
        <f>_xlfn.XLOOKUP(M69,[1]III_CI!$AI:$AI,[1]III_CI!$S:$S)</f>
        <v>2.3745150000000002</v>
      </c>
      <c r="G69" s="96">
        <f>_xlfn.XLOOKUP(M69,[1]III_CI!$AI:$AI,[1]III_CI!$T:$T)</f>
        <v>2.63835</v>
      </c>
      <c r="M69" s="761" t="s">
        <v>1483</v>
      </c>
    </row>
    <row r="70" spans="2:13">
      <c r="B70" s="54">
        <v>29</v>
      </c>
      <c r="C70" s="134" t="s">
        <v>98</v>
      </c>
      <c r="D70" s="54" t="s">
        <v>302</v>
      </c>
      <c r="E70" s="54"/>
      <c r="F70" s="96">
        <f>_xlfn.XLOOKUP(M70,[1]III_CI!$AI:$AI,[1]III_CI!$S:$S)</f>
        <v>1.4148190729178192</v>
      </c>
      <c r="G70" s="96">
        <f>_xlfn.XLOOKUP(M70,[1]III_CI!$AI:$AI,[1]III_CI!$T:$T)</f>
        <v>1.6644930269621403</v>
      </c>
      <c r="M70" s="761" t="s">
        <v>1484</v>
      </c>
    </row>
    <row r="71" spans="2:13">
      <c r="B71" s="54">
        <v>30</v>
      </c>
      <c r="C71" s="576" t="s">
        <v>201</v>
      </c>
      <c r="D71" s="54" t="s">
        <v>302</v>
      </c>
      <c r="E71" s="139" t="s">
        <v>202</v>
      </c>
      <c r="F71" s="96">
        <f>_xlfn.XLOOKUP(M71,[1]III_CI!$AI:$AI,[1]III_CI!$S:$S)</f>
        <v>1.697782887501383</v>
      </c>
      <c r="G71" s="96">
        <f>_xlfn.XLOOKUP(M71,[1]III_CI!$AI:$AI,[1]III_CI!$T:$T)</f>
        <v>1.9973916323545682</v>
      </c>
      <c r="M71" s="761" t="s">
        <v>1485</v>
      </c>
    </row>
    <row r="72" spans="2:13" s="30" customFormat="1">
      <c r="B72" s="1275" t="s">
        <v>2434</v>
      </c>
      <c r="C72" s="1276"/>
      <c r="D72" s="1276"/>
      <c r="E72" s="1277"/>
      <c r="F72" s="1279" t="s">
        <v>19</v>
      </c>
      <c r="G72" s="1280"/>
    </row>
    <row r="73" spans="2:13">
      <c r="B73" s="1291">
        <v>31</v>
      </c>
      <c r="C73" s="1299" t="s">
        <v>2865</v>
      </c>
      <c r="D73" s="574" t="s">
        <v>730</v>
      </c>
      <c r="E73" s="54" t="s">
        <v>7</v>
      </c>
      <c r="F73" s="1292">
        <f>_xlfn.XLOOKUP(M73,[1]III_CI!$AI:$AI,[1]III_CI!$T:$T)</f>
        <v>2.6094999999999997</v>
      </c>
      <c r="G73" s="1293" t="s">
        <v>302</v>
      </c>
      <c r="M73" s="768" t="s">
        <v>1486</v>
      </c>
    </row>
    <row r="74" spans="2:13">
      <c r="B74" s="1291"/>
      <c r="C74" s="1300"/>
      <c r="D74" s="574" t="s">
        <v>87</v>
      </c>
      <c r="E74" s="54" t="s">
        <v>7</v>
      </c>
      <c r="F74" s="1292">
        <f>_xlfn.XLOOKUP(M74,[1]III_CI!$AI:$AI,[1]III_CI!$T:$T)</f>
        <v>2.2180749999999998</v>
      </c>
      <c r="G74" s="1293" t="s">
        <v>302</v>
      </c>
      <c r="M74" s="768" t="s">
        <v>1487</v>
      </c>
    </row>
    <row r="75" spans="2:13">
      <c r="B75" s="1291"/>
      <c r="C75" s="1300"/>
      <c r="D75" s="574" t="s">
        <v>88</v>
      </c>
      <c r="E75" s="54" t="s">
        <v>7</v>
      </c>
      <c r="F75" s="1292">
        <f>_xlfn.XLOOKUP(M75,[1]III_CI!$AI:$AI,[1]III_CI!$T:$T)</f>
        <v>1.8853637499999998</v>
      </c>
      <c r="G75" s="1293" t="s">
        <v>302</v>
      </c>
      <c r="M75" s="768" t="s">
        <v>1488</v>
      </c>
    </row>
    <row r="76" spans="2:13">
      <c r="B76" s="1291"/>
      <c r="C76" s="1301"/>
      <c r="D76" s="574" t="s">
        <v>34</v>
      </c>
      <c r="E76" s="54" t="s">
        <v>7</v>
      </c>
      <c r="F76" s="1292">
        <f>_xlfn.XLOOKUP(M76,[1]III_CI!$AI:$AI,[1]III_CI!$T:$T)</f>
        <v>1.6025591874999998</v>
      </c>
      <c r="G76" s="1293" t="s">
        <v>302</v>
      </c>
      <c r="M76" s="768" t="s">
        <v>1489</v>
      </c>
    </row>
    <row r="77" spans="2:13">
      <c r="B77" s="1291">
        <v>32</v>
      </c>
      <c r="C77" s="1299" t="s">
        <v>2866</v>
      </c>
      <c r="D77" s="574" t="s">
        <v>730</v>
      </c>
      <c r="E77" s="54" t="s">
        <v>7</v>
      </c>
      <c r="F77" s="1292">
        <f>_xlfn.XLOOKUP(M77,[1]III_CI!$AI:$AI,[1]III_CI!$T:$T)</f>
        <v>2.2180749999999998</v>
      </c>
      <c r="G77" s="1293" t="s">
        <v>302</v>
      </c>
      <c r="M77" s="768" t="s">
        <v>1490</v>
      </c>
    </row>
    <row r="78" spans="2:13">
      <c r="B78" s="1291"/>
      <c r="C78" s="1300"/>
      <c r="D78" s="574" t="s">
        <v>87</v>
      </c>
      <c r="E78" s="54" t="s">
        <v>7</v>
      </c>
      <c r="F78" s="1292">
        <f>_xlfn.XLOOKUP(M78,[1]III_CI!$AI:$AI,[1]III_CI!$T:$T)</f>
        <v>1.9962674999999999</v>
      </c>
      <c r="G78" s="1293" t="s">
        <v>302</v>
      </c>
      <c r="M78" s="768" t="s">
        <v>1491</v>
      </c>
    </row>
    <row r="79" spans="2:13">
      <c r="B79" s="1291"/>
      <c r="C79" s="1300"/>
      <c r="D79" s="574" t="s">
        <v>88</v>
      </c>
      <c r="E79" s="54" t="s">
        <v>7</v>
      </c>
      <c r="F79" s="1292">
        <f>_xlfn.XLOOKUP(M79,[1]III_CI!$AI:$AI,[1]III_CI!$T:$T)</f>
        <v>1.6968273749999998</v>
      </c>
      <c r="G79" s="1293" t="s">
        <v>302</v>
      </c>
      <c r="M79" s="768" t="s">
        <v>1492</v>
      </c>
    </row>
    <row r="80" spans="2:13">
      <c r="B80" s="1291"/>
      <c r="C80" s="1301"/>
      <c r="D80" s="574" t="s">
        <v>34</v>
      </c>
      <c r="E80" s="54" t="s">
        <v>7</v>
      </c>
      <c r="F80" s="1292">
        <f>_xlfn.XLOOKUP(M80,[1]III_CI!$AI:$AI,[1]III_CI!$T:$T)</f>
        <v>1.6169766749999999</v>
      </c>
      <c r="G80" s="1293" t="s">
        <v>302</v>
      </c>
      <c r="M80" s="768" t="s">
        <v>1493</v>
      </c>
    </row>
    <row r="81" spans="2:13">
      <c r="B81" s="1284">
        <v>33</v>
      </c>
      <c r="C81" s="1299" t="s">
        <v>748</v>
      </c>
      <c r="D81" s="574" t="s">
        <v>730</v>
      </c>
      <c r="E81" s="54" t="s">
        <v>7</v>
      </c>
      <c r="F81" s="1292">
        <f>_xlfn.XLOOKUP(M81,[1]III_CI!$AI:$AI,[1]III_CI!$T:$T)</f>
        <v>2.0623378191489352</v>
      </c>
      <c r="G81" s="1293" t="s">
        <v>302</v>
      </c>
      <c r="M81" s="768" t="s">
        <v>1494</v>
      </c>
    </row>
    <row r="82" spans="2:13">
      <c r="B82" s="1284"/>
      <c r="C82" s="1300"/>
      <c r="D82" s="574" t="s">
        <v>87</v>
      </c>
      <c r="E82" s="54" t="s">
        <v>7</v>
      </c>
      <c r="F82" s="1292">
        <f>_xlfn.XLOOKUP(M82,[1]III_CI!$AI:$AI,[1]III_CI!$T:$T)</f>
        <v>1.8561040372340416</v>
      </c>
      <c r="G82" s="1293" t="s">
        <v>302</v>
      </c>
      <c r="M82" s="768" t="s">
        <v>1495</v>
      </c>
    </row>
    <row r="83" spans="2:13">
      <c r="B83" s="1284"/>
      <c r="C83" s="1300"/>
      <c r="D83" s="574" t="s">
        <v>88</v>
      </c>
      <c r="E83" s="54" t="s">
        <v>7</v>
      </c>
      <c r="F83" s="1292">
        <f>_xlfn.XLOOKUP(M83,[1]III_CI!$AI:$AI,[1]III_CI!$T:$T)</f>
        <v>1.5776884316489352</v>
      </c>
      <c r="G83" s="1293" t="s">
        <v>302</v>
      </c>
      <c r="M83" s="768" t="s">
        <v>1496</v>
      </c>
    </row>
    <row r="84" spans="2:13">
      <c r="B84" s="1284"/>
      <c r="C84" s="1301"/>
      <c r="D84" s="574" t="s">
        <v>34</v>
      </c>
      <c r="E84" s="54" t="s">
        <v>7</v>
      </c>
      <c r="F84" s="1292">
        <f>_xlfn.XLOOKUP(M84,[1]III_CI!$AI:$AI,[1]III_CI!$T:$T)</f>
        <v>1.5034442701595738</v>
      </c>
      <c r="G84" s="1293" t="s">
        <v>302</v>
      </c>
      <c r="M84" s="768" t="s">
        <v>1497</v>
      </c>
    </row>
    <row r="85" spans="2:13">
      <c r="B85" s="1284">
        <v>34</v>
      </c>
      <c r="C85" s="1299" t="s">
        <v>2677</v>
      </c>
      <c r="D85" s="574" t="s">
        <v>730</v>
      </c>
      <c r="E85" s="54" t="s">
        <v>7</v>
      </c>
      <c r="F85" s="1292">
        <f>_xlfn.XLOOKUP(M85,[1]III_CI!$AI:$AI,[1]III_CI!$T:$T)</f>
        <v>1.8561040372340416</v>
      </c>
      <c r="G85" s="1293" t="s">
        <v>302</v>
      </c>
      <c r="M85" s="768" t="s">
        <v>1498</v>
      </c>
    </row>
    <row r="86" spans="2:13">
      <c r="B86" s="1284"/>
      <c r="C86" s="1300"/>
      <c r="D86" s="574" t="s">
        <v>87</v>
      </c>
      <c r="E86" s="54" t="s">
        <v>7</v>
      </c>
      <c r="F86" s="1292">
        <f>_xlfn.XLOOKUP(M86,[1]III_CI!$AI:$AI,[1]III_CI!$T:$T)</f>
        <v>1.6704936335106377</v>
      </c>
      <c r="G86" s="1293" t="s">
        <v>302</v>
      </c>
      <c r="M86" s="768" t="s">
        <v>1499</v>
      </c>
    </row>
    <row r="87" spans="2:13">
      <c r="B87" s="1284"/>
      <c r="C87" s="1300"/>
      <c r="D87" s="574" t="s">
        <v>88</v>
      </c>
      <c r="E87" s="54" t="s">
        <v>7</v>
      </c>
      <c r="F87" s="1292">
        <f>_xlfn.XLOOKUP(M87,[1]III_CI!$AI:$AI,[1]III_CI!$T:$T)</f>
        <v>1.503444270159574</v>
      </c>
      <c r="G87" s="1293" t="s">
        <v>302</v>
      </c>
      <c r="M87" s="768" t="s">
        <v>1500</v>
      </c>
    </row>
    <row r="88" spans="2:13">
      <c r="B88" s="1284"/>
      <c r="C88" s="1301"/>
      <c r="D88" s="574" t="s">
        <v>34</v>
      </c>
      <c r="E88" s="54" t="s">
        <v>7</v>
      </c>
      <c r="F88" s="1292">
        <f>_xlfn.XLOOKUP(M88,[1]III_CI!$AI:$AI,[1]III_CI!$T:$T)</f>
        <v>1.4326939515638293</v>
      </c>
      <c r="G88" s="1293" t="s">
        <v>302</v>
      </c>
      <c r="M88" s="768" t="s">
        <v>1501</v>
      </c>
    </row>
    <row r="89" spans="2:13">
      <c r="B89" s="1284">
        <v>35</v>
      </c>
      <c r="C89" s="1299" t="s">
        <v>755</v>
      </c>
      <c r="D89" s="574" t="s">
        <v>730</v>
      </c>
      <c r="E89" s="54" t="s">
        <v>7</v>
      </c>
      <c r="F89" s="1292">
        <f>_xlfn.XLOOKUP(M89,[1]III_CI!$AI:$AI,[1]III_CI!$T:$T)</f>
        <v>1.8561040372340416</v>
      </c>
      <c r="G89" s="1293" t="s">
        <v>302</v>
      </c>
      <c r="M89" s="768" t="s">
        <v>1502</v>
      </c>
    </row>
    <row r="90" spans="2:13">
      <c r="B90" s="1284"/>
      <c r="C90" s="1300"/>
      <c r="D90" s="574" t="s">
        <v>87</v>
      </c>
      <c r="E90" s="54" t="s">
        <v>7</v>
      </c>
      <c r="F90" s="1292">
        <f>_xlfn.XLOOKUP(M90,[1]III_CI!$AI:$AI,[1]III_CI!$T:$T)</f>
        <v>1.6704936335106377</v>
      </c>
      <c r="G90" s="1293" t="s">
        <v>302</v>
      </c>
      <c r="M90" s="768" t="s">
        <v>1503</v>
      </c>
    </row>
    <row r="91" spans="2:13">
      <c r="B91" s="1284"/>
      <c r="C91" s="1300"/>
      <c r="D91" s="574" t="s">
        <v>88</v>
      </c>
      <c r="E91" s="54" t="s">
        <v>7</v>
      </c>
      <c r="F91" s="1292">
        <f>_xlfn.XLOOKUP(M91,[1]III_CI!$AI:$AI,[1]III_CI!$T:$T)</f>
        <v>1.503444270159574</v>
      </c>
      <c r="G91" s="1293" t="s">
        <v>302</v>
      </c>
      <c r="M91" s="768" t="s">
        <v>1504</v>
      </c>
    </row>
    <row r="92" spans="2:13">
      <c r="B92" s="1284"/>
      <c r="C92" s="1301"/>
      <c r="D92" s="574" t="s">
        <v>34</v>
      </c>
      <c r="E92" s="54" t="s">
        <v>7</v>
      </c>
      <c r="F92" s="1292">
        <f>_xlfn.XLOOKUP(M92,[1]III_CI!$AI:$AI,[1]III_CI!$T:$T)</f>
        <v>1.4326939515638293</v>
      </c>
      <c r="G92" s="1293" t="s">
        <v>302</v>
      </c>
      <c r="M92" s="768" t="s">
        <v>1505</v>
      </c>
    </row>
    <row r="93" spans="2:13">
      <c r="B93" s="1284">
        <v>36</v>
      </c>
      <c r="C93" s="1299" t="s">
        <v>750</v>
      </c>
      <c r="D93" s="574" t="s">
        <v>730</v>
      </c>
      <c r="E93" s="54" t="s">
        <v>7</v>
      </c>
      <c r="F93" s="1292">
        <f>_xlfn.XLOOKUP(M93,[1]III_CI!$AI:$AI,[1]III_CI!$T:$T)</f>
        <v>1.5680114953124997</v>
      </c>
      <c r="G93" s="1293" t="s">
        <v>302</v>
      </c>
      <c r="M93" s="768" t="s">
        <v>1506</v>
      </c>
    </row>
    <row r="94" spans="2:13">
      <c r="B94" s="1284"/>
      <c r="C94" s="1300"/>
      <c r="D94" s="574" t="s">
        <v>87</v>
      </c>
      <c r="E94" s="54" t="s">
        <v>7</v>
      </c>
      <c r="F94" s="1292">
        <f>_xlfn.XLOOKUP(M94,[1]III_CI!$AI:$AI,[1]III_CI!$T:$T)</f>
        <v>1.4896109205468746</v>
      </c>
      <c r="G94" s="1293" t="s">
        <v>302</v>
      </c>
      <c r="M94" s="768" t="s">
        <v>1507</v>
      </c>
    </row>
    <row r="95" spans="2:13">
      <c r="B95" s="1284"/>
      <c r="C95" s="1300"/>
      <c r="D95" s="574" t="s">
        <v>88</v>
      </c>
      <c r="E95" s="54" t="s">
        <v>7</v>
      </c>
      <c r="F95" s="1292">
        <f>_xlfn.XLOOKUP(M95,[1]III_CI!$AI:$AI,[1]III_CI!$T:$T)</f>
        <v>1.4151303745195309</v>
      </c>
      <c r="G95" s="1293" t="s">
        <v>302</v>
      </c>
      <c r="M95" s="768" t="s">
        <v>1508</v>
      </c>
    </row>
    <row r="96" spans="2:13">
      <c r="B96" s="1284"/>
      <c r="C96" s="1301"/>
      <c r="D96" s="574" t="s">
        <v>34</v>
      </c>
      <c r="E96" s="54" t="s">
        <v>7</v>
      </c>
      <c r="F96" s="1292">
        <f>_xlfn.XLOOKUP(M96,[1]III_CI!$AI:$AI,[1]III_CI!$T:$T)</f>
        <v>1.3443738557935543</v>
      </c>
      <c r="G96" s="1293" t="s">
        <v>302</v>
      </c>
      <c r="M96" s="768" t="s">
        <v>1509</v>
      </c>
    </row>
    <row r="97" spans="2:13" ht="30" customHeight="1">
      <c r="B97" s="1284">
        <v>37</v>
      </c>
      <c r="C97" s="1299" t="s">
        <v>751</v>
      </c>
      <c r="D97" s="574" t="s">
        <v>2654</v>
      </c>
      <c r="E97" s="54"/>
      <c r="F97" s="1292">
        <f>_xlfn.XLOOKUP(M97,[1]III_CI!$AI:$AI,[1]III_CI!$T:$T)</f>
        <v>1.7498999999999998</v>
      </c>
      <c r="G97" s="1293" t="s">
        <v>302</v>
      </c>
      <c r="M97" s="768" t="s">
        <v>1510</v>
      </c>
    </row>
    <row r="98" spans="2:13" ht="30" customHeight="1">
      <c r="B98" s="1284"/>
      <c r="C98" s="1300"/>
      <c r="D98" s="574" t="s">
        <v>2653</v>
      </c>
      <c r="E98" s="54"/>
      <c r="F98" s="1292">
        <f>_xlfn.XLOOKUP(M98,[1]III_CI!$AI:$AI,[1]III_CI!$T:$T)</f>
        <v>1.5749099999999998</v>
      </c>
      <c r="G98" s="1293" t="s">
        <v>302</v>
      </c>
      <c r="M98" s="768" t="s">
        <v>1511</v>
      </c>
    </row>
    <row r="99" spans="2:13" ht="30" customHeight="1">
      <c r="B99" s="1284"/>
      <c r="C99" s="1300"/>
      <c r="D99" s="574" t="s">
        <v>2652</v>
      </c>
      <c r="E99" s="54"/>
      <c r="F99" s="1292">
        <f>_xlfn.XLOOKUP(M99,[1]III_CI!$AI:$AI,[1]III_CI!$T:$T)</f>
        <v>1.4174189999999998</v>
      </c>
      <c r="G99" s="1293" t="s">
        <v>302</v>
      </c>
      <c r="M99" s="768" t="s">
        <v>1512</v>
      </c>
    </row>
    <row r="100" spans="2:13" ht="30" customHeight="1">
      <c r="B100" s="1284"/>
      <c r="C100" s="1301"/>
      <c r="D100" s="574" t="s">
        <v>34</v>
      </c>
      <c r="E100" s="54"/>
      <c r="F100" s="1292">
        <f>_xlfn.XLOOKUP(M100,[1]III_CI!$AI:$AI,[1]III_CI!$T:$T)</f>
        <v>1.2756770999999998</v>
      </c>
      <c r="G100" s="1293" t="s">
        <v>302</v>
      </c>
      <c r="M100" s="768" t="s">
        <v>1513</v>
      </c>
    </row>
    <row r="101" spans="2:13">
      <c r="B101" s="1281">
        <v>38</v>
      </c>
      <c r="C101" s="1299" t="s">
        <v>2678</v>
      </c>
      <c r="D101" s="574" t="s">
        <v>2654</v>
      </c>
      <c r="E101" s="54"/>
      <c r="F101" s="1292">
        <f>_xlfn.XLOOKUP(M101,[1]III_CI!$AI:$AI,[1]III_CI!$T:$T)</f>
        <v>1.5772350923437497</v>
      </c>
      <c r="G101" s="1293" t="s">
        <v>302</v>
      </c>
      <c r="M101" s="768" t="s">
        <v>1514</v>
      </c>
    </row>
    <row r="102" spans="2:13">
      <c r="B102" s="1282"/>
      <c r="C102" s="1300"/>
      <c r="D102" s="574" t="s">
        <v>2653</v>
      </c>
      <c r="E102" s="54"/>
      <c r="F102" s="1292">
        <f>_xlfn.XLOOKUP(M102,[1]III_CI!$AI:$AI,[1]III_CI!$T:$T)</f>
        <v>1.4195115831093748</v>
      </c>
      <c r="G102" s="1293" t="s">
        <v>302</v>
      </c>
      <c r="M102" s="768" t="s">
        <v>1515</v>
      </c>
    </row>
    <row r="103" spans="2:13">
      <c r="B103" s="1282"/>
      <c r="C103" s="1300"/>
      <c r="D103" s="574" t="s">
        <v>2652</v>
      </c>
      <c r="E103" s="54"/>
      <c r="F103" s="1292">
        <f>_xlfn.XLOOKUP(M103,[1]III_CI!$AI:$AI,[1]III_CI!$T:$T)</f>
        <v>1.2775604247984373</v>
      </c>
      <c r="G103" s="1293" t="s">
        <v>302</v>
      </c>
      <c r="M103" s="768" t="s">
        <v>1516</v>
      </c>
    </row>
    <row r="104" spans="2:13">
      <c r="B104" s="1283"/>
      <c r="C104" s="1301"/>
      <c r="D104" s="574" t="s">
        <v>34</v>
      </c>
      <c r="E104" s="54"/>
      <c r="F104" s="1292">
        <f>_xlfn.XLOOKUP(M104,[1]III_CI!$AI:$AI,[1]III_CI!$T:$T)</f>
        <v>1.1498043823185935</v>
      </c>
      <c r="G104" s="1293" t="s">
        <v>302</v>
      </c>
      <c r="M104" s="768" t="s">
        <v>1517</v>
      </c>
    </row>
    <row r="105" spans="2:13">
      <c r="B105" s="1281">
        <v>39</v>
      </c>
      <c r="C105" s="1299" t="s">
        <v>752</v>
      </c>
      <c r="D105" s="574" t="s">
        <v>2654</v>
      </c>
      <c r="E105" s="54" t="s">
        <v>140</v>
      </c>
      <c r="F105" s="1292">
        <f>_xlfn.XLOOKUP(M105,[1]III_CI!$AI:$AI,[1]III_CI!$T:$T)</f>
        <v>1.3986300116249999</v>
      </c>
      <c r="G105" s="1293" t="s">
        <v>302</v>
      </c>
      <c r="M105" s="768" t="s">
        <v>1518</v>
      </c>
    </row>
    <row r="106" spans="2:13">
      <c r="B106" s="1282"/>
      <c r="C106" s="1300"/>
      <c r="D106" s="574" t="s">
        <v>2653</v>
      </c>
      <c r="E106" s="54" t="s">
        <v>140</v>
      </c>
      <c r="F106" s="1292">
        <f>_xlfn.XLOOKUP(M106,[1]III_CI!$AI:$AI,[1]III_CI!$T:$T)</f>
        <v>1.3510295784562498</v>
      </c>
      <c r="G106" s="1293" t="s">
        <v>302</v>
      </c>
      <c r="M106" s="768" t="s">
        <v>1519</v>
      </c>
    </row>
    <row r="107" spans="2:13">
      <c r="B107" s="1282"/>
      <c r="C107" s="1300"/>
      <c r="D107" s="574" t="s">
        <v>2652</v>
      </c>
      <c r="E107" s="54" t="s">
        <v>140</v>
      </c>
      <c r="F107" s="1292">
        <f>_xlfn.XLOOKUP(M107,[1]III_CI!$AI:$AI,[1]III_CI!$T:$T)</f>
        <v>1.2760609949999999</v>
      </c>
      <c r="G107" s="1293" t="s">
        <v>302</v>
      </c>
      <c r="M107" s="768" t="s">
        <v>1520</v>
      </c>
    </row>
    <row r="108" spans="2:13">
      <c r="B108" s="1283"/>
      <c r="C108" s="1301"/>
      <c r="D108" s="574" t="s">
        <v>34</v>
      </c>
      <c r="E108" s="54" t="s">
        <v>140</v>
      </c>
      <c r="F108" s="1292">
        <f>_xlfn.XLOOKUP(M108,[1]III_CI!$AI:$AI,[1]III_CI!$T:$T)</f>
        <v>1.2405981599999998</v>
      </c>
      <c r="G108" s="1293" t="s">
        <v>302</v>
      </c>
      <c r="M108" s="768" t="s">
        <v>1521</v>
      </c>
    </row>
    <row r="109" spans="2:13">
      <c r="B109" s="1281">
        <v>40</v>
      </c>
      <c r="C109" s="1299" t="s">
        <v>753</v>
      </c>
      <c r="D109" s="574" t="s">
        <v>2654</v>
      </c>
      <c r="E109" s="54" t="s">
        <v>140</v>
      </c>
      <c r="F109" s="1292">
        <f>_xlfn.XLOOKUP(M109,[1]III_CI!$AI:$AI,[1]III_CI!$T:$T)</f>
        <v>1.3652509424399999</v>
      </c>
      <c r="G109" s="1293" t="s">
        <v>302</v>
      </c>
      <c r="M109" s="768" t="s">
        <v>1522</v>
      </c>
    </row>
    <row r="110" spans="2:13">
      <c r="B110" s="1282"/>
      <c r="C110" s="1300"/>
      <c r="D110" s="574" t="s">
        <v>2653</v>
      </c>
      <c r="E110" s="54" t="s">
        <v>140</v>
      </c>
      <c r="F110" s="1292">
        <f>_xlfn.XLOOKUP(M110,[1]III_CI!$AI:$AI,[1]III_CI!$T:$T)</f>
        <v>1.3029254369999999</v>
      </c>
      <c r="G110" s="1293" t="s">
        <v>302</v>
      </c>
      <c r="M110" s="768" t="s">
        <v>1523</v>
      </c>
    </row>
    <row r="111" spans="2:13">
      <c r="B111" s="1282"/>
      <c r="C111" s="1300"/>
      <c r="D111" s="574" t="s">
        <v>2652</v>
      </c>
      <c r="E111" s="54" t="s">
        <v>140</v>
      </c>
      <c r="F111" s="1292">
        <f>_xlfn.XLOOKUP(M111,[1]III_CI!$AI:$AI,[1]III_CI!$T:$T)</f>
        <v>1.2505397750999998</v>
      </c>
      <c r="G111" s="1293" t="s">
        <v>302</v>
      </c>
      <c r="M111" s="768" t="s">
        <v>1524</v>
      </c>
    </row>
    <row r="112" spans="2:13">
      <c r="B112" s="1283"/>
      <c r="C112" s="1301"/>
      <c r="D112" s="574" t="s">
        <v>34</v>
      </c>
      <c r="E112" s="54" t="s">
        <v>140</v>
      </c>
      <c r="F112" s="1292">
        <f>_xlfn.XLOOKUP(M112,[1]III_CI!$AI:$AI,[1]III_CI!$T:$T)</f>
        <v>1.2001353657975</v>
      </c>
      <c r="G112" s="1293" t="s">
        <v>302</v>
      </c>
      <c r="M112" s="768" t="s">
        <v>1525</v>
      </c>
    </row>
    <row r="113" spans="2:13" ht="25.5">
      <c r="B113" s="142">
        <v>41</v>
      </c>
      <c r="C113" s="577" t="s">
        <v>204</v>
      </c>
      <c r="D113" s="54" t="s">
        <v>302</v>
      </c>
      <c r="E113" s="54"/>
      <c r="F113" s="1292">
        <f>_xlfn.XLOOKUP(M113,[1]III_CI!$AI:$AI,[1]III_CI!$T:$T)</f>
        <v>1.21225794525</v>
      </c>
      <c r="G113" s="1293" t="s">
        <v>302</v>
      </c>
      <c r="M113" s="768" t="s">
        <v>1526</v>
      </c>
    </row>
    <row r="114" spans="2:13">
      <c r="B114" s="1281">
        <v>42</v>
      </c>
      <c r="C114" s="1294" t="s">
        <v>756</v>
      </c>
      <c r="D114" s="574" t="s">
        <v>2654</v>
      </c>
      <c r="E114" s="54"/>
      <c r="F114" s="1292">
        <f>_xlfn.XLOOKUP(M114,[1]III_CI!$AI:$AI,[1]III_CI!$T:$T)</f>
        <v>1.1061199159944188</v>
      </c>
      <c r="G114" s="1293" t="s">
        <v>302</v>
      </c>
      <c r="H114" s="74"/>
      <c r="I114" s="170"/>
      <c r="J114" s="74"/>
      <c r="K114" s="170"/>
      <c r="L114" s="30"/>
      <c r="M114" s="768" t="s">
        <v>1527</v>
      </c>
    </row>
    <row r="115" spans="2:13">
      <c r="B115" s="1283"/>
      <c r="C115" s="1295"/>
      <c r="D115" s="574" t="s">
        <v>2653</v>
      </c>
      <c r="E115" s="54"/>
      <c r="F115" s="1292">
        <f>_xlfn.XLOOKUP(M115,[1]III_CI!$AI:$AI,[1]III_CI!$T:$T)</f>
        <v>1</v>
      </c>
      <c r="G115" s="1293" t="s">
        <v>302</v>
      </c>
      <c r="H115" s="32"/>
      <c r="I115" s="32"/>
      <c r="J115" s="32"/>
      <c r="K115" s="32"/>
      <c r="L115" s="32"/>
      <c r="M115" s="768" t="s">
        <v>1528</v>
      </c>
    </row>
    <row r="116" spans="2:13">
      <c r="B116" s="118" t="s">
        <v>97</v>
      </c>
      <c r="C116" s="22"/>
      <c r="D116" s="22"/>
      <c r="E116" s="22"/>
      <c r="F116" s="22"/>
    </row>
    <row r="117" spans="2:13">
      <c r="B117" s="30" t="s">
        <v>2399</v>
      </c>
      <c r="C117" s="22"/>
      <c r="D117" s="22"/>
      <c r="E117" s="22"/>
      <c r="F117" s="22"/>
    </row>
    <row r="118" spans="2:13" ht="40.5" customHeight="1">
      <c r="B118" s="1278" t="s">
        <v>2404</v>
      </c>
      <c r="C118" s="1278"/>
      <c r="D118" s="1278"/>
      <c r="E118" s="1278"/>
      <c r="F118" s="1278"/>
      <c r="G118" s="1278"/>
    </row>
  </sheetData>
  <mergeCells count="143">
    <mergeCell ref="F114:G114"/>
    <mergeCell ref="F115:G115"/>
    <mergeCell ref="F109:G109"/>
    <mergeCell ref="F110:G110"/>
    <mergeCell ref="F111:G111"/>
    <mergeCell ref="F112:G112"/>
    <mergeCell ref="F113:G113"/>
    <mergeCell ref="F104:G104"/>
    <mergeCell ref="F105:G105"/>
    <mergeCell ref="F106:G106"/>
    <mergeCell ref="F107:G107"/>
    <mergeCell ref="F108:G108"/>
    <mergeCell ref="F100:G100"/>
    <mergeCell ref="F101:G101"/>
    <mergeCell ref="F102:G102"/>
    <mergeCell ref="F103:G103"/>
    <mergeCell ref="F94:G94"/>
    <mergeCell ref="F95:G95"/>
    <mergeCell ref="F96:G96"/>
    <mergeCell ref="F97:G97"/>
    <mergeCell ref="F98:G98"/>
    <mergeCell ref="F91:G91"/>
    <mergeCell ref="F92:G92"/>
    <mergeCell ref="F93:G93"/>
    <mergeCell ref="F84:G84"/>
    <mergeCell ref="F85:G85"/>
    <mergeCell ref="F86:G86"/>
    <mergeCell ref="F87:G87"/>
    <mergeCell ref="F88:G88"/>
    <mergeCell ref="F99:G99"/>
    <mergeCell ref="F82:G82"/>
    <mergeCell ref="F83:G83"/>
    <mergeCell ref="F74:G74"/>
    <mergeCell ref="F75:G75"/>
    <mergeCell ref="F76:G76"/>
    <mergeCell ref="F77:G77"/>
    <mergeCell ref="F78:G78"/>
    <mergeCell ref="F89:G89"/>
    <mergeCell ref="F90:G90"/>
    <mergeCell ref="F49:G49"/>
    <mergeCell ref="F50:G50"/>
    <mergeCell ref="F51:G51"/>
    <mergeCell ref="F42:G42"/>
    <mergeCell ref="F43:G43"/>
    <mergeCell ref="F44:G44"/>
    <mergeCell ref="F45:G45"/>
    <mergeCell ref="F46:G46"/>
    <mergeCell ref="F57:G57"/>
    <mergeCell ref="F52:G52"/>
    <mergeCell ref="F53:G53"/>
    <mergeCell ref="F54:G54"/>
    <mergeCell ref="F55:G55"/>
    <mergeCell ref="F56:G56"/>
    <mergeCell ref="F40:G40"/>
    <mergeCell ref="F41:G41"/>
    <mergeCell ref="F32:G32"/>
    <mergeCell ref="F33:G33"/>
    <mergeCell ref="F34:G34"/>
    <mergeCell ref="F35:G35"/>
    <mergeCell ref="F36:G36"/>
    <mergeCell ref="F47:G47"/>
    <mergeCell ref="F48:G48"/>
    <mergeCell ref="F21:G21"/>
    <mergeCell ref="F22:G22"/>
    <mergeCell ref="F23:G23"/>
    <mergeCell ref="F24:G24"/>
    <mergeCell ref="F25:G25"/>
    <mergeCell ref="F26:G26"/>
    <mergeCell ref="F37:G37"/>
    <mergeCell ref="F38:G38"/>
    <mergeCell ref="F39:G39"/>
    <mergeCell ref="C114:C115"/>
    <mergeCell ref="C54:C57"/>
    <mergeCell ref="C59:C60"/>
    <mergeCell ref="B61:G61"/>
    <mergeCell ref="C73:C76"/>
    <mergeCell ref="C77:C80"/>
    <mergeCell ref="C81:C84"/>
    <mergeCell ref="C85:C88"/>
    <mergeCell ref="C89:C92"/>
    <mergeCell ref="C93:C96"/>
    <mergeCell ref="C97:C100"/>
    <mergeCell ref="C101:C104"/>
    <mergeCell ref="B101:B104"/>
    <mergeCell ref="C109:C112"/>
    <mergeCell ref="B109:B112"/>
    <mergeCell ref="B73:B76"/>
    <mergeCell ref="C105:C108"/>
    <mergeCell ref="F58:G58"/>
    <mergeCell ref="F59:G59"/>
    <mergeCell ref="F60:G60"/>
    <mergeCell ref="F73:G73"/>
    <mergeCell ref="F79:G79"/>
    <mergeCell ref="F80:G80"/>
    <mergeCell ref="F81:G81"/>
    <mergeCell ref="B6:G6"/>
    <mergeCell ref="B59:B60"/>
    <mergeCell ref="B38:B41"/>
    <mergeCell ref="B42:B45"/>
    <mergeCell ref="B46:B49"/>
    <mergeCell ref="B50:B53"/>
    <mergeCell ref="B54:B57"/>
    <mergeCell ref="B18:B21"/>
    <mergeCell ref="B22:B25"/>
    <mergeCell ref="B26:B29"/>
    <mergeCell ref="B30:B33"/>
    <mergeCell ref="B34:B37"/>
    <mergeCell ref="C18:C21"/>
    <mergeCell ref="C22:C25"/>
    <mergeCell ref="F27:G27"/>
    <mergeCell ref="F28:G28"/>
    <mergeCell ref="F29:G29"/>
    <mergeCell ref="F30:G30"/>
    <mergeCell ref="F31:G31"/>
    <mergeCell ref="C26:C29"/>
    <mergeCell ref="C30:C33"/>
    <mergeCell ref="F18:G18"/>
    <mergeCell ref="F19:G19"/>
    <mergeCell ref="F20:G20"/>
    <mergeCell ref="B1:G1"/>
    <mergeCell ref="B3:G3"/>
    <mergeCell ref="B2:G2"/>
    <mergeCell ref="B7:E7"/>
    <mergeCell ref="B118:G118"/>
    <mergeCell ref="B72:E72"/>
    <mergeCell ref="F72:G72"/>
    <mergeCell ref="B17:E17"/>
    <mergeCell ref="F17:G17"/>
    <mergeCell ref="B105:B108"/>
    <mergeCell ref="B114:B115"/>
    <mergeCell ref="B81:B84"/>
    <mergeCell ref="B85:B88"/>
    <mergeCell ref="B89:B92"/>
    <mergeCell ref="B93:B96"/>
    <mergeCell ref="B97:B100"/>
    <mergeCell ref="C34:C37"/>
    <mergeCell ref="C38:C41"/>
    <mergeCell ref="C42:C45"/>
    <mergeCell ref="C46:C49"/>
    <mergeCell ref="C50:C53"/>
    <mergeCell ref="B62:E62"/>
    <mergeCell ref="B77:B80"/>
    <mergeCell ref="F5:G5"/>
  </mergeCells>
  <pageMargins left="0.47244094488188998" right="0.196850393700787" top="0.55118110236220497" bottom="0.59055118110236204" header="0.35433070866141703" footer="0.27559055118110198"/>
  <pageSetup paperSize="9" firstPageNumber="56" fitToHeight="0" orientation="portrait" useFirstPageNumber="1" r:id="rId1"/>
  <headerFooter alignWithMargins="0">
    <oddHeader>&amp;CDRAFT</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48</vt:i4>
      </vt:variant>
      <vt:variant>
        <vt:lpstr>Zone denumite</vt:lpstr>
      </vt:variant>
      <vt:variant>
        <vt:i4>6</vt:i4>
      </vt:variant>
    </vt:vector>
  </HeadingPairs>
  <TitlesOfParts>
    <vt:vector size="54" baseType="lpstr">
      <vt:lpstr>I CI 1-3</vt:lpstr>
      <vt:lpstr>I CI 4-5-6</vt:lpstr>
      <vt:lpstr>I CII</vt:lpstr>
      <vt:lpstr>I CIII A</vt:lpstr>
      <vt:lpstr>I CIII A B C D</vt:lpstr>
      <vt:lpstr>II CI 1</vt:lpstr>
      <vt:lpstr>II CI 2</vt:lpstr>
      <vt:lpstr>II CI 3</vt:lpstr>
      <vt:lpstr>III CI </vt:lpstr>
      <vt:lpstr>III CII</vt:lpstr>
      <vt:lpstr>III CIII</vt:lpstr>
      <vt:lpstr>III CIV</vt:lpstr>
      <vt:lpstr>III CV</vt:lpstr>
      <vt:lpstr>IV CI + CII</vt:lpstr>
      <vt:lpstr>IV CVII</vt:lpstr>
      <vt:lpstr>V CI A+B</vt:lpstr>
      <vt:lpstr>V CII</vt:lpstr>
      <vt:lpstr>V CIII</vt:lpstr>
      <vt:lpstr>V CV</vt:lpstr>
      <vt:lpstr>V CIV</vt:lpstr>
      <vt:lpstr>V CVInef</vt:lpstr>
      <vt:lpstr>V CVII</vt:lpstr>
      <vt:lpstr>VI_Armata</vt:lpstr>
      <vt:lpstr>VII CI </vt:lpstr>
      <vt:lpstr>VIII_CI_A_1</vt:lpstr>
      <vt:lpstr>VIII_CI_A_2</vt:lpstr>
      <vt:lpstr>VIII CI A 3 (local1)</vt:lpstr>
      <vt:lpstr>VIII CI A 3 (local2)</vt:lpstr>
      <vt:lpstr>VIII CI A 3 (local3)</vt:lpstr>
      <vt:lpstr>VIII CI A 3 (local4)</vt:lpstr>
      <vt:lpstr>VIII CII A 1</vt:lpstr>
      <vt:lpstr>VIII CII A 2</vt:lpstr>
      <vt:lpstr>VIII CII A 3_local1</vt:lpstr>
      <vt:lpstr>VIII CII A 3_local2</vt:lpstr>
      <vt:lpstr>VIII CII A 3_local3</vt:lpstr>
      <vt:lpstr>VIII CII A 3_local4</vt:lpstr>
      <vt:lpstr>VIII CII B</vt:lpstr>
      <vt:lpstr>VIII CII C</vt:lpstr>
      <vt:lpstr>VIII CII D</vt:lpstr>
      <vt:lpstr>VIII CII E</vt:lpstr>
      <vt:lpstr>VIII CII F</vt:lpstr>
      <vt:lpstr>VIII CII G</vt:lpstr>
      <vt:lpstr>VIII CII H</vt:lpstr>
      <vt:lpstr>VIII CII I</vt:lpstr>
      <vt:lpstr>IX A</vt:lpstr>
      <vt:lpstr>IX B</vt:lpstr>
      <vt:lpstr>IX C</vt:lpstr>
      <vt:lpstr>IX D</vt:lpstr>
      <vt:lpstr>'VIII CII I'!_Hlk117093584</vt:lpstr>
      <vt:lpstr>coef_diminuare_cultura_teatre_vs_muz</vt:lpstr>
      <vt:lpstr>'V CI A+B'!Imprimare_titluri</vt:lpstr>
      <vt:lpstr>'V CII'!Imprimare_titluri</vt:lpstr>
      <vt:lpstr>'V CV'!Zona_de_imprimat</vt:lpstr>
      <vt:lpstr>'V CVII'!Zona_de_imprimat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2026-06-26T17:54:07Z</dcterms:created>
  <dcterms:modified xsi:type="dcterms:W3CDTF">2026-07-16T07:13:23Z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608d83-f952-409d-b7c5-456515bbbf5a_Enabled">
    <vt:lpwstr>true</vt:lpwstr>
  </property>
  <property fmtid="{D5CDD505-2E9C-101B-9397-08002B2CF9AE}" pid="3" name="MSIP_Label_89608d83-f952-409d-b7c5-456515bbbf5a_SetDate">
    <vt:lpwstr>2026-06-26T17:54:12Z</vt:lpwstr>
  </property>
  <property fmtid="{D5CDD505-2E9C-101B-9397-08002B2CF9AE}" pid="4" name="MSIP_Label_89608d83-f952-409d-b7c5-456515bbbf5a_Method">
    <vt:lpwstr>Privileged</vt:lpwstr>
  </property>
  <property fmtid="{D5CDD505-2E9C-101B-9397-08002B2CF9AE}" pid="5" name="MSIP_Label_89608d83-f952-409d-b7c5-456515bbbf5a_Name">
    <vt:lpwstr>Public</vt:lpwstr>
  </property>
  <property fmtid="{D5CDD505-2E9C-101B-9397-08002B2CF9AE}" pid="6" name="MSIP_Label_89608d83-f952-409d-b7c5-456515bbbf5a_SiteId">
    <vt:lpwstr>31a2fec0-266b-4c67-b56e-2796d8f59c36</vt:lpwstr>
  </property>
  <property fmtid="{D5CDD505-2E9C-101B-9397-08002B2CF9AE}" pid="7" name="MSIP_Label_89608d83-f952-409d-b7c5-456515bbbf5a_ActionId">
    <vt:lpwstr>f676d4d5-2d34-4da6-87be-eb6d54470882</vt:lpwstr>
  </property>
  <property fmtid="{D5CDD505-2E9C-101B-9397-08002B2CF9AE}" pid="8" name="MSIP_Label_89608d83-f952-409d-b7c5-456515bbbf5a_ContentBits">
    <vt:lpwstr>0</vt:lpwstr>
  </property>
  <property fmtid="{D5CDD505-2E9C-101B-9397-08002B2CF9AE}" pid="9" name="MSIP_Label_89608d83-f952-409d-b7c5-456515bbbf5a_Tag">
    <vt:lpwstr>10, 0, 1, 1</vt:lpwstr>
  </property>
</Properties>
</file>